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8448" windowHeight="5772" activeTab="0"/>
  </bookViews>
  <sheets>
    <sheet name="2017" sheetId="1" r:id="rId1"/>
    <sheet name="2016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  <sheet name="2009" sheetId="9" r:id="rId9"/>
    <sheet name="2008" sheetId="10" r:id="rId10"/>
    <sheet name="2007" sheetId="11" r:id="rId11"/>
    <sheet name="2006" sheetId="12" r:id="rId12"/>
    <sheet name="2005" sheetId="13" r:id="rId13"/>
    <sheet name="2004" sheetId="14" r:id="rId14"/>
    <sheet name="2003" sheetId="15" r:id="rId15"/>
    <sheet name="2002" sheetId="16" r:id="rId16"/>
    <sheet name="2001" sheetId="17" r:id="rId17"/>
    <sheet name="2000" sheetId="18" r:id="rId18"/>
    <sheet name="1999" sheetId="19" r:id="rId19"/>
    <sheet name="1998" sheetId="20" r:id="rId20"/>
    <sheet name="1997" sheetId="21" r:id="rId21"/>
    <sheet name="1996" sheetId="22" r:id="rId22"/>
    <sheet name="1995" sheetId="23" r:id="rId23"/>
    <sheet name="1994" sheetId="24" r:id="rId24"/>
    <sheet name="1993" sheetId="25" r:id="rId25"/>
    <sheet name="1992" sheetId="26" r:id="rId26"/>
    <sheet name="1991" sheetId="27" r:id="rId27"/>
    <sheet name="Hoja11" sheetId="28" r:id="rId28"/>
    <sheet name="Hoja12" sheetId="29" r:id="rId29"/>
    <sheet name="Hoja13" sheetId="30" r:id="rId30"/>
    <sheet name="Hoja14" sheetId="31" r:id="rId31"/>
    <sheet name="Hoja15" sheetId="32" r:id="rId32"/>
    <sheet name="Hoja16" sheetId="33" r:id="rId33"/>
  </sheets>
  <definedNames/>
  <calcPr fullCalcOnLoad="1"/>
</workbook>
</file>

<file path=xl/comments11.xml><?xml version="1.0" encoding="utf-8"?>
<comments xmlns="http://schemas.openxmlformats.org/spreadsheetml/2006/main">
  <authors>
    <author>xponce</author>
  </authors>
  <commentList>
    <comment ref="H16" authorId="0">
      <text>
        <r>
          <rPr>
            <b/>
            <sz val="8"/>
            <rFont val="Tahoma"/>
            <family val="2"/>
          </rPr>
          <t>xponce:</t>
        </r>
        <r>
          <rPr>
            <sz val="8"/>
            <rFont val="Tahoma"/>
            <family val="2"/>
          </rPr>
          <t xml:space="preserve">
se sumo 1115(info entregada por la reegion)+167 avisos de nov y dic</t>
        </r>
      </text>
    </comment>
    <comment ref="H17" authorId="0">
      <text>
        <r>
          <rPr>
            <b/>
            <sz val="8"/>
            <rFont val="Tahoma"/>
            <family val="2"/>
          </rPr>
          <t>xponce:</t>
        </r>
        <r>
          <rPr>
            <sz val="8"/>
            <rFont val="Tahoma"/>
            <family val="2"/>
          </rPr>
          <t xml:space="preserve">
se incluye diciembre</t>
        </r>
      </text>
    </comment>
  </commentList>
</comments>
</file>

<file path=xl/sharedStrings.xml><?xml version="1.0" encoding="utf-8"?>
<sst xmlns="http://schemas.openxmlformats.org/spreadsheetml/2006/main" count="788" uniqueCount="73">
  <si>
    <t>TOTAL</t>
  </si>
  <si>
    <t>AGRICOLA</t>
  </si>
  <si>
    <t>FORESTAL</t>
  </si>
  <si>
    <t>NO CLASIFICADA</t>
  </si>
  <si>
    <t>TIPO DE QUEMA</t>
  </si>
  <si>
    <t>REGION</t>
  </si>
  <si>
    <t xml:space="preserve"> </t>
  </si>
  <si>
    <t>N°</t>
  </si>
  <si>
    <t>SUP. (ha)</t>
  </si>
  <si>
    <t>III</t>
  </si>
  <si>
    <t>IV</t>
  </si>
  <si>
    <t>V</t>
  </si>
  <si>
    <t>R.M.</t>
  </si>
  <si>
    <t>VI</t>
  </si>
  <si>
    <t>VII</t>
  </si>
  <si>
    <t>VIII</t>
  </si>
  <si>
    <t>IX</t>
  </si>
  <si>
    <t>X</t>
  </si>
  <si>
    <t>XI</t>
  </si>
  <si>
    <t>XII</t>
  </si>
  <si>
    <t>RESUMEN NACIONAL DE QUEMAS</t>
  </si>
  <si>
    <t>TEMPORADA 1990-1991</t>
  </si>
  <si>
    <t>TEMPORADA 1991-1992</t>
  </si>
  <si>
    <t>TEMPORADA 1992-1993</t>
  </si>
  <si>
    <t>TEMPORADA 1993-1994</t>
  </si>
  <si>
    <t>TEMPORADA 1994-1995</t>
  </si>
  <si>
    <t>TEMPORADA 1995-1996</t>
  </si>
  <si>
    <t>TEMPORADA 1996-1997</t>
  </si>
  <si>
    <t>TEMPORADA 1997-1998</t>
  </si>
  <si>
    <t>TEMPORADA 1998-1999</t>
  </si>
  <si>
    <t>TEMPORADA 2000-2001</t>
  </si>
  <si>
    <t>TEMPORADA 2001-2002</t>
  </si>
  <si>
    <t>TEMPORADA 2002-2003</t>
  </si>
  <si>
    <t>TEMPORADA 2003-2004</t>
  </si>
  <si>
    <t>TEMPORADA 2004-2005</t>
  </si>
  <si>
    <t>TEMPORADA 2005-2006</t>
  </si>
  <si>
    <t>año 2007</t>
  </si>
  <si>
    <t>XI numero de avisos , 614 a partir de julio existen antecedentes del SAQ donde el n° de avisos es para agricola y forestal</t>
  </si>
  <si>
    <t>0</t>
  </si>
  <si>
    <t>0,00</t>
  </si>
  <si>
    <t>lunes conversar con Jose Miguel galvez para ver si tiene la información</t>
  </si>
  <si>
    <t> 153.65 ha</t>
  </si>
  <si>
    <t> 20</t>
  </si>
  <si>
    <t> 124.8 ha.</t>
  </si>
  <si>
    <t> 38</t>
  </si>
  <si>
    <t> 278.45</t>
  </si>
  <si>
    <t>Para este año, es una información preliminar.</t>
  </si>
  <si>
    <t>XIV</t>
  </si>
  <si>
    <t>año 2009</t>
  </si>
  <si>
    <t>año 2010</t>
  </si>
  <si>
    <t>XIV *</t>
  </si>
  <si>
    <t>Quemas de Noviembre y diciembre de este año. Antes las atendía Los lagos,</t>
  </si>
  <si>
    <t>Región</t>
  </si>
  <si>
    <t>Tipo de quema</t>
  </si>
  <si>
    <t>Total</t>
  </si>
  <si>
    <t>Agrícola</t>
  </si>
  <si>
    <t>Forestal</t>
  </si>
  <si>
    <t>Sup. tratada (ha)</t>
  </si>
  <si>
    <t>Agricola</t>
  </si>
  <si>
    <t>Mixto</t>
  </si>
  <si>
    <r>
      <t>N</t>
    </r>
    <r>
      <rPr>
        <b/>
        <vertAlign val="superscript"/>
        <sz val="10"/>
        <rFont val="Verdana"/>
        <family val="2"/>
      </rPr>
      <t>o</t>
    </r>
    <r>
      <rPr>
        <b/>
        <sz val="10"/>
        <rFont val="Verdana"/>
        <family val="2"/>
      </rPr>
      <t> avisos</t>
    </r>
  </si>
  <si>
    <t>Número de avisos y superficie tratada por tipo de quemas</t>
  </si>
  <si>
    <r>
      <t>N</t>
    </r>
    <r>
      <rPr>
        <b/>
        <vertAlign val="superscript"/>
        <sz val="7"/>
        <rFont val="Arial"/>
        <family val="2"/>
      </rPr>
      <t>o</t>
    </r>
    <r>
      <rPr>
        <b/>
        <sz val="7"/>
        <rFont val="Arial"/>
        <family val="2"/>
      </rPr>
      <t> avisos</t>
    </r>
  </si>
  <si>
    <t>XIII</t>
  </si>
  <si>
    <t>año 2008</t>
  </si>
  <si>
    <t>N de avisos</t>
  </si>
  <si>
    <t>1999-2000</t>
  </si>
  <si>
    <t>Region</t>
  </si>
  <si>
    <r>
      <t>N</t>
    </r>
    <r>
      <rPr>
        <b/>
        <vertAlign val="superscript"/>
        <sz val="11"/>
        <color indexed="8"/>
        <rFont val="Calibri"/>
        <family val="2"/>
      </rPr>
      <t>o</t>
    </r>
    <r>
      <rPr>
        <b/>
        <sz val="11"/>
        <color indexed="8"/>
        <rFont val="Calibri"/>
        <family val="2"/>
      </rPr>
      <t xml:space="preserve"> avisos</t>
    </r>
  </si>
  <si>
    <t>II</t>
  </si>
  <si>
    <r>
      <t>N</t>
    </r>
    <r>
      <rPr>
        <b/>
        <vertAlign val="superscript"/>
        <sz val="11"/>
        <color indexed="8"/>
        <rFont val="Calibri"/>
        <family val="2"/>
      </rPr>
      <t>o</t>
    </r>
    <r>
      <rPr>
        <b/>
        <sz val="11"/>
        <color indexed="8"/>
        <rFont val="Calibri"/>
        <family val="2"/>
      </rPr>
      <t xml:space="preserve"> avisos</t>
    </r>
  </si>
  <si>
    <t>XV</t>
  </si>
  <si>
    <t>I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</si>
</sst>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"/>
    <numFmt numFmtId="195" formatCode="00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#,##0.0"/>
    <numFmt numFmtId="200" formatCode="[$€-2]\ #,##0.00_);[Red]\([$€-2]\ #,##0.00\)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7"/>
      <name val="Arial"/>
      <family val="2"/>
    </font>
    <font>
      <u val="single"/>
      <sz val="7.5"/>
      <color indexed="36"/>
      <name val="Arial"/>
      <family val="2"/>
    </font>
    <font>
      <b/>
      <sz val="6"/>
      <name val="Verdana"/>
      <family val="2"/>
    </font>
    <font>
      <sz val="6"/>
      <name val="Verdana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6"/>
      <color indexed="8"/>
      <name val="Verdana"/>
      <family val="2"/>
    </font>
    <font>
      <b/>
      <sz val="6"/>
      <color indexed="8"/>
      <name val="Verdana"/>
      <family val="2"/>
    </font>
    <font>
      <b/>
      <sz val="12"/>
      <color indexed="5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rgb="FF000000"/>
      <name val="Verdana"/>
      <family val="2"/>
    </font>
    <font>
      <b/>
      <sz val="6"/>
      <color rgb="FF000000"/>
      <name val="Verdana"/>
      <family val="2"/>
    </font>
    <font>
      <b/>
      <sz val="12"/>
      <color rgb="FF345304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tted">
        <color rgb="FF99CC99"/>
      </right>
      <top>
        <color indexed="63"/>
      </top>
      <bottom style="dotted">
        <color rgb="FF99CC9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>
        <color rgb="FF99CC99"/>
      </bottom>
    </border>
    <border>
      <left style="thin"/>
      <right style="dotted">
        <color rgb="FF99CC99"/>
      </right>
      <top>
        <color indexed="63"/>
      </top>
      <bottom style="thin"/>
    </border>
    <border>
      <left>
        <color indexed="63"/>
      </left>
      <right style="dotted">
        <color rgb="FF99CC99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tted">
        <color rgb="FF99CC9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rgb="FF99CC99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tted">
        <color rgb="FF99CC99"/>
      </right>
      <top/>
      <bottom style="medium"/>
    </border>
    <border>
      <left>
        <color indexed="63"/>
      </left>
      <right style="dotted">
        <color rgb="FF99CC99"/>
      </right>
      <top>
        <color indexed="63"/>
      </top>
      <bottom>
        <color indexed="63"/>
      </bottom>
    </border>
    <border>
      <left style="thin"/>
      <right style="dotted">
        <color rgb="FF99CC99"/>
      </right>
      <top style="thin"/>
      <bottom>
        <color indexed="63"/>
      </bottom>
    </border>
    <border>
      <left style="thin"/>
      <right style="dotted">
        <color rgb="FF99CC99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tted">
        <color rgb="FF99CC99"/>
      </left>
      <right style="dotted">
        <color rgb="FF99CC99"/>
      </right>
      <top style="dotted">
        <color rgb="FF99CC99"/>
      </top>
      <bottom style="dotted">
        <color rgb="FF99CC99"/>
      </bottom>
    </border>
    <border>
      <left style="dotted">
        <color rgb="FF99CC99"/>
      </left>
      <right style="dotted">
        <color rgb="FF99CC99"/>
      </right>
      <top>
        <color indexed="63"/>
      </top>
      <bottom style="dotted">
        <color rgb="FF99CC99"/>
      </bottom>
    </border>
    <border>
      <left style="dotted">
        <color rgb="FF99CC99"/>
      </left>
      <right style="dotted">
        <color rgb="FF99CC99"/>
      </right>
      <top>
        <color indexed="63"/>
      </top>
      <bottom style="thin"/>
    </border>
    <border>
      <left style="medium"/>
      <right style="dotted">
        <color rgb="FF99CC99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>
        <color rgb="FF99CC99"/>
      </bottom>
    </border>
    <border>
      <left style="dotted">
        <color rgb="FF99CC99"/>
      </left>
      <right>
        <color indexed="63"/>
      </right>
      <top style="medium"/>
      <bottom style="dotted">
        <color rgb="FF99CC99"/>
      </bottom>
    </border>
    <border>
      <left>
        <color indexed="63"/>
      </left>
      <right style="dotted">
        <color rgb="FF99CC99"/>
      </right>
      <top style="medium"/>
      <bottom style="dotted">
        <color rgb="FF99CC99"/>
      </bottom>
    </border>
    <border>
      <left style="dotted">
        <color rgb="FF99CC99"/>
      </left>
      <right>
        <color indexed="63"/>
      </right>
      <top style="medium"/>
      <bottom>
        <color indexed="63"/>
      </bottom>
    </border>
    <border>
      <left style="dotted">
        <color rgb="FF99CC99"/>
      </left>
      <right>
        <color indexed="63"/>
      </right>
      <top>
        <color indexed="63"/>
      </top>
      <bottom style="dotted">
        <color rgb="FF99CC99"/>
      </bottom>
    </border>
    <border>
      <left>
        <color indexed="63"/>
      </left>
      <right>
        <color indexed="63"/>
      </right>
      <top>
        <color indexed="63"/>
      </top>
      <bottom style="dotted">
        <color rgb="FF99CC99"/>
      </bottom>
    </border>
    <border>
      <left style="dotted">
        <color rgb="FF99CC99"/>
      </left>
      <right style="dotted">
        <color rgb="FF99CC99"/>
      </right>
      <top style="dotted">
        <color rgb="FF99CC99"/>
      </top>
      <bottom>
        <color indexed="63"/>
      </bottom>
    </border>
    <border>
      <left style="dotted">
        <color rgb="FF99CC99"/>
      </left>
      <right>
        <color indexed="63"/>
      </right>
      <top style="dotted">
        <color rgb="FF99CC99"/>
      </top>
      <bottom style="dotted">
        <color rgb="FF99CC99"/>
      </bottom>
    </border>
    <border>
      <left>
        <color indexed="63"/>
      </left>
      <right>
        <color indexed="63"/>
      </right>
      <top style="dotted">
        <color rgb="FF99CC99"/>
      </top>
      <bottom style="dotted">
        <color rgb="FF99CC99"/>
      </bottom>
    </border>
    <border>
      <left>
        <color indexed="63"/>
      </left>
      <right style="dotted">
        <color rgb="FF99CC99"/>
      </right>
      <top style="dotted">
        <color rgb="FF99CC99"/>
      </top>
      <bottom style="dotted">
        <color rgb="FF99CC99"/>
      </bottom>
    </border>
    <border>
      <left style="dotted">
        <color rgb="FF99CC99"/>
      </left>
      <right style="medium"/>
      <top style="dotted">
        <color rgb="FF99CC99"/>
      </top>
      <bottom>
        <color indexed="63"/>
      </bottom>
    </border>
    <border>
      <left style="dotted">
        <color rgb="FF99CC99"/>
      </left>
      <right style="medium"/>
      <top>
        <color indexed="63"/>
      </top>
      <bottom style="dotted">
        <color rgb="FF99CC99"/>
      </bottom>
    </border>
    <border>
      <left style="dotted">
        <color rgb="FF99CC99"/>
      </left>
      <right>
        <color indexed="63"/>
      </right>
      <top style="thin"/>
      <bottom style="dotted">
        <color rgb="FF99CC99"/>
      </bottom>
    </border>
    <border>
      <left>
        <color indexed="63"/>
      </left>
      <right style="dotted">
        <color rgb="FF99CC99"/>
      </right>
      <top style="thin"/>
      <bottom style="dotted">
        <color rgb="FF99CC99"/>
      </bottom>
    </border>
    <border>
      <left style="dotted">
        <color rgb="FF99CC9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>
        <color rgb="FF99CC99"/>
      </right>
      <top>
        <color indexed="63"/>
      </top>
      <bottom style="dotted">
        <color rgb="FF99CC99"/>
      </bottom>
    </border>
    <border>
      <left style="dotted">
        <color rgb="FF99CC99"/>
      </left>
      <right style="thin"/>
      <top style="dotted">
        <color rgb="FF99CC99"/>
      </top>
      <bottom>
        <color indexed="63"/>
      </bottom>
    </border>
    <border>
      <left style="dotted">
        <color rgb="FF99CC99"/>
      </left>
      <right style="thin"/>
      <top>
        <color indexed="63"/>
      </top>
      <bottom style="dotted">
        <color rgb="FF99CC99"/>
      </bottom>
    </border>
    <border>
      <left>
        <color indexed="63"/>
      </left>
      <right style="dotted">
        <color rgb="FF99CC99"/>
      </right>
      <top style="medium"/>
      <bottom>
        <color indexed="63"/>
      </bottom>
    </border>
    <border>
      <left style="medium"/>
      <right style="dotted">
        <color rgb="FF99CC99"/>
      </right>
      <top style="thin"/>
      <bottom>
        <color indexed="63"/>
      </bottom>
    </border>
    <border>
      <left style="medium"/>
      <right style="dotted">
        <color rgb="FF99CC99"/>
      </right>
      <top>
        <color indexed="63"/>
      </top>
      <bottom>
        <color indexed="63"/>
      </bottom>
    </border>
    <border>
      <left style="medium"/>
      <right style="dotted">
        <color rgb="FF99CC99"/>
      </right>
      <top>
        <color indexed="63"/>
      </top>
      <bottom style="dotted">
        <color rgb="FF99CC99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4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Continuous"/>
    </xf>
    <xf numFmtId="3" fontId="0" fillId="0" borderId="0" xfId="0" applyNumberFormat="1" applyAlignment="1">
      <alignment horizontal="centerContinuous"/>
    </xf>
    <xf numFmtId="4" fontId="0" fillId="0" borderId="0" xfId="0" applyNumberFormat="1" applyAlignment="1">
      <alignment horizontal="centerContinuous"/>
    </xf>
    <xf numFmtId="0" fontId="4" fillId="0" borderId="0" xfId="0" applyFont="1" applyAlignment="1">
      <alignment horizontal="centerContinuous"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"/>
    </xf>
    <xf numFmtId="3" fontId="0" fillId="0" borderId="11" xfId="0" applyNumberFormat="1" applyBorder="1" applyAlignment="1">
      <alignment horizontal="centerContinuous"/>
    </xf>
    <xf numFmtId="4" fontId="0" fillId="0" borderId="12" xfId="0" applyNumberForma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3" fontId="0" fillId="0" borderId="10" xfId="0" applyNumberFormat="1" applyBorder="1" applyAlignment="1">
      <alignment horizontal="centerContinuous"/>
    </xf>
    <xf numFmtId="4" fontId="0" fillId="0" borderId="13" xfId="0" applyNumberFormat="1" applyBorder="1" applyAlignment="1">
      <alignment horizontal="centerContinuous"/>
    </xf>
    <xf numFmtId="0" fontId="0" fillId="0" borderId="14" xfId="0" applyBorder="1" applyAlignment="1">
      <alignment horizontal="center"/>
    </xf>
    <xf numFmtId="3" fontId="0" fillId="0" borderId="15" xfId="0" applyNumberFormat="1" applyBorder="1" applyAlignment="1">
      <alignment horizontal="centerContinuous"/>
    </xf>
    <xf numFmtId="4" fontId="0" fillId="0" borderId="16" xfId="0" applyNumberForma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3" fontId="0" fillId="0" borderId="17" xfId="0" applyNumberFormat="1" applyBorder="1" applyAlignment="1">
      <alignment horizontal="centerContinuous"/>
    </xf>
    <xf numFmtId="4" fontId="0" fillId="0" borderId="18" xfId="0" applyNumberFormat="1" applyBorder="1" applyAlignment="1">
      <alignment horizontal="centerContinuous"/>
    </xf>
    <xf numFmtId="0" fontId="0" fillId="0" borderId="19" xfId="0" applyBorder="1" applyAlignment="1">
      <alignment horizontal="center"/>
    </xf>
    <xf numFmtId="3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3" fontId="5" fillId="0" borderId="0" xfId="0" applyNumberFormat="1" applyFont="1" applyAlignment="1">
      <alignment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20" xfId="0" applyFont="1" applyBorder="1" applyAlignment="1">
      <alignment wrapText="1"/>
    </xf>
    <xf numFmtId="0" fontId="9" fillId="0" borderId="35" xfId="0" applyFont="1" applyBorder="1" applyAlignment="1">
      <alignment wrapText="1"/>
    </xf>
    <xf numFmtId="0" fontId="9" fillId="0" borderId="35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58" fillId="33" borderId="36" xfId="0" applyFont="1" applyFill="1" applyBorder="1" applyAlignment="1">
      <alignment horizontal="right" vertical="center" wrapText="1"/>
    </xf>
    <xf numFmtId="4" fontId="58" fillId="33" borderId="36" xfId="0" applyNumberFormat="1" applyFont="1" applyFill="1" applyBorder="1" applyAlignment="1">
      <alignment horizontal="right" vertical="center" wrapText="1"/>
    </xf>
    <xf numFmtId="3" fontId="58" fillId="33" borderId="36" xfId="0" applyNumberFormat="1" applyFont="1" applyFill="1" applyBorder="1" applyAlignment="1">
      <alignment horizontal="right" vertical="center" wrapText="1"/>
    </xf>
    <xf numFmtId="0" fontId="17" fillId="0" borderId="36" xfId="0" applyFont="1" applyFill="1" applyBorder="1" applyAlignment="1">
      <alignment horizontal="center" vertical="top" wrapText="1"/>
    </xf>
    <xf numFmtId="0" fontId="15" fillId="0" borderId="37" xfId="0" applyFont="1" applyBorder="1" applyAlignment="1">
      <alignment/>
    </xf>
    <xf numFmtId="0" fontId="58" fillId="33" borderId="38" xfId="0" applyFont="1" applyFill="1" applyBorder="1" applyAlignment="1">
      <alignment horizontal="right" vertical="center" wrapText="1"/>
    </xf>
    <xf numFmtId="4" fontId="58" fillId="33" borderId="38" xfId="0" applyNumberFormat="1" applyFont="1" applyFill="1" applyBorder="1" applyAlignment="1">
      <alignment horizontal="right" vertical="center" wrapText="1"/>
    </xf>
    <xf numFmtId="0" fontId="59" fillId="33" borderId="39" xfId="0" applyFont="1" applyFill="1" applyBorder="1" applyAlignment="1">
      <alignment horizontal="left" vertical="center" wrapText="1"/>
    </xf>
    <xf numFmtId="4" fontId="59" fillId="33" borderId="40" xfId="0" applyNumberFormat="1" applyFont="1" applyFill="1" applyBorder="1" applyAlignment="1">
      <alignment horizontal="right" vertical="center" wrapText="1"/>
    </xf>
    <xf numFmtId="3" fontId="59" fillId="33" borderId="40" xfId="0" applyNumberFormat="1" applyFont="1" applyFill="1" applyBorder="1" applyAlignment="1">
      <alignment horizontal="right" vertical="center" wrapText="1"/>
    </xf>
    <xf numFmtId="0" fontId="59" fillId="33" borderId="40" xfId="0" applyFont="1" applyFill="1" applyBorder="1" applyAlignment="1">
      <alignment horizontal="right" vertical="center" wrapText="1"/>
    </xf>
    <xf numFmtId="4" fontId="59" fillId="33" borderId="41" xfId="0" applyNumberFormat="1" applyFont="1" applyFill="1" applyBorder="1" applyAlignment="1">
      <alignment horizontal="right" vertical="center" wrapText="1"/>
    </xf>
    <xf numFmtId="0" fontId="17" fillId="0" borderId="42" xfId="0" applyFont="1" applyFill="1" applyBorder="1" applyAlignment="1">
      <alignment horizontal="center" vertical="top" wrapText="1"/>
    </xf>
    <xf numFmtId="0" fontId="15" fillId="0" borderId="43" xfId="0" applyFont="1" applyBorder="1" applyAlignment="1">
      <alignment/>
    </xf>
    <xf numFmtId="0" fontId="58" fillId="33" borderId="42" xfId="0" applyFont="1" applyFill="1" applyBorder="1" applyAlignment="1">
      <alignment horizontal="right" vertical="center" wrapText="1"/>
    </xf>
    <xf numFmtId="4" fontId="58" fillId="33" borderId="44" xfId="0" applyNumberFormat="1" applyFont="1" applyFill="1" applyBorder="1" applyAlignment="1">
      <alignment horizontal="right" vertical="center" wrapText="1"/>
    </xf>
    <xf numFmtId="4" fontId="58" fillId="33" borderId="45" xfId="0" applyNumberFormat="1" applyFont="1" applyFill="1" applyBorder="1" applyAlignment="1">
      <alignment horizontal="right" vertical="center" wrapText="1"/>
    </xf>
    <xf numFmtId="0" fontId="15" fillId="0" borderId="10" xfId="0" applyFont="1" applyBorder="1" applyAlignment="1">
      <alignment horizontal="center"/>
    </xf>
    <xf numFmtId="3" fontId="15" fillId="0" borderId="11" xfId="0" applyNumberFormat="1" applyFont="1" applyBorder="1" applyAlignment="1">
      <alignment horizontal="centerContinuous"/>
    </xf>
    <xf numFmtId="4" fontId="15" fillId="0" borderId="12" xfId="0" applyNumberFormat="1" applyFont="1" applyBorder="1" applyAlignment="1">
      <alignment horizontal="centerContinuous"/>
    </xf>
    <xf numFmtId="0" fontId="15" fillId="0" borderId="12" xfId="0" applyFont="1" applyBorder="1" applyAlignment="1">
      <alignment horizontal="centerContinuous"/>
    </xf>
    <xf numFmtId="4" fontId="15" fillId="0" borderId="46" xfId="0" applyNumberFormat="1" applyFont="1" applyBorder="1" applyAlignment="1">
      <alignment horizontal="centerContinuous"/>
    </xf>
    <xf numFmtId="3" fontId="15" fillId="0" borderId="12" xfId="0" applyNumberFormat="1" applyFont="1" applyBorder="1" applyAlignment="1">
      <alignment horizontal="centerContinuous"/>
    </xf>
    <xf numFmtId="4" fontId="15" fillId="0" borderId="13" xfId="0" applyNumberFormat="1" applyFont="1" applyBorder="1" applyAlignment="1">
      <alignment horizontal="centerContinuous"/>
    </xf>
    <xf numFmtId="0" fontId="15" fillId="0" borderId="14" xfId="0" applyFont="1" applyBorder="1" applyAlignment="1">
      <alignment horizontal="center"/>
    </xf>
    <xf numFmtId="3" fontId="15" fillId="0" borderId="15" xfId="0" applyNumberFormat="1" applyFont="1" applyBorder="1" applyAlignment="1">
      <alignment horizontal="centerContinuous"/>
    </xf>
    <xf numFmtId="4" fontId="15" fillId="0" borderId="16" xfId="0" applyNumberFormat="1" applyFont="1" applyBorder="1" applyAlignment="1">
      <alignment horizontal="centerContinuous"/>
    </xf>
    <xf numFmtId="0" fontId="15" fillId="0" borderId="15" xfId="0" applyFont="1" applyBorder="1" applyAlignment="1">
      <alignment horizontal="centerContinuous"/>
    </xf>
    <xf numFmtId="4" fontId="15" fillId="0" borderId="47" xfId="0" applyNumberFormat="1" applyFont="1" applyBorder="1" applyAlignment="1">
      <alignment horizontal="centerContinuous"/>
    </xf>
    <xf numFmtId="3" fontId="15" fillId="0" borderId="48" xfId="0" applyNumberFormat="1" applyFont="1" applyBorder="1" applyAlignment="1">
      <alignment horizontal="centerContinuous"/>
    </xf>
    <xf numFmtId="4" fontId="15" fillId="0" borderId="18" xfId="0" applyNumberFormat="1" applyFont="1" applyBorder="1" applyAlignment="1">
      <alignment horizontal="centerContinuous"/>
    </xf>
    <xf numFmtId="0" fontId="15" fillId="0" borderId="19" xfId="0" applyFont="1" applyBorder="1" applyAlignment="1">
      <alignment horizontal="center"/>
    </xf>
    <xf numFmtId="3" fontId="15" fillId="0" borderId="20" xfId="0" applyNumberFormat="1" applyFont="1" applyBorder="1" applyAlignment="1">
      <alignment horizontal="center"/>
    </xf>
    <xf numFmtId="4" fontId="15" fillId="0" borderId="21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4" fontId="15" fillId="0" borderId="35" xfId="0" applyNumberFormat="1" applyFont="1" applyBorder="1" applyAlignment="1">
      <alignment horizontal="center"/>
    </xf>
    <xf numFmtId="3" fontId="15" fillId="0" borderId="35" xfId="0" applyNumberFormat="1" applyFont="1" applyBorder="1" applyAlignment="1">
      <alignment horizontal="center"/>
    </xf>
    <xf numFmtId="4" fontId="15" fillId="0" borderId="23" xfId="0" applyNumberFormat="1" applyFont="1" applyBorder="1" applyAlignment="1">
      <alignment horizontal="center"/>
    </xf>
    <xf numFmtId="3" fontId="15" fillId="0" borderId="25" xfId="0" applyNumberFormat="1" applyFont="1" applyBorder="1" applyAlignment="1">
      <alignment horizontal="center"/>
    </xf>
    <xf numFmtId="4" fontId="15" fillId="0" borderId="49" xfId="0" applyNumberFormat="1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4" fontId="15" fillId="0" borderId="50" xfId="0" applyNumberFormat="1" applyFont="1" applyBorder="1" applyAlignment="1">
      <alignment horizontal="center"/>
    </xf>
    <xf numFmtId="3" fontId="15" fillId="0" borderId="50" xfId="0" applyNumberFormat="1" applyFont="1" applyBorder="1" applyAlignment="1">
      <alignment horizontal="right"/>
    </xf>
    <xf numFmtId="4" fontId="15" fillId="0" borderId="51" xfId="0" applyNumberFormat="1" applyFont="1" applyBorder="1" applyAlignment="1">
      <alignment horizontal="center"/>
    </xf>
    <xf numFmtId="0" fontId="16" fillId="0" borderId="52" xfId="0" applyFont="1" applyBorder="1" applyAlignment="1">
      <alignment horizontal="center" wrapText="1"/>
    </xf>
    <xf numFmtId="0" fontId="15" fillId="0" borderId="53" xfId="0" applyFont="1" applyBorder="1" applyAlignment="1">
      <alignment horizontal="right" wrapText="1"/>
    </xf>
    <xf numFmtId="0" fontId="15" fillId="0" borderId="41" xfId="0" applyFont="1" applyBorder="1" applyAlignment="1">
      <alignment horizontal="right" wrapText="1"/>
    </xf>
    <xf numFmtId="0" fontId="15" fillId="0" borderId="18" xfId="0" applyFont="1" applyBorder="1" applyAlignment="1">
      <alignment horizontal="right" wrapText="1"/>
    </xf>
    <xf numFmtId="0" fontId="15" fillId="0" borderId="52" xfId="0" applyFont="1" applyBorder="1" applyAlignment="1">
      <alignment horizontal="center"/>
    </xf>
    <xf numFmtId="0" fontId="15" fillId="0" borderId="26" xfId="0" applyFont="1" applyBorder="1" applyAlignment="1">
      <alignment horizontal="right"/>
    </xf>
    <xf numFmtId="4" fontId="15" fillId="0" borderId="26" xfId="0" applyNumberFormat="1" applyFont="1" applyBorder="1" applyAlignment="1">
      <alignment horizontal="right"/>
    </xf>
    <xf numFmtId="4" fontId="15" fillId="0" borderId="29" xfId="0" applyNumberFormat="1" applyFont="1" applyBorder="1" applyAlignment="1">
      <alignment horizontal="right"/>
    </xf>
    <xf numFmtId="3" fontId="16" fillId="0" borderId="26" xfId="0" applyNumberFormat="1" applyFont="1" applyFill="1" applyBorder="1" applyAlignment="1">
      <alignment horizontal="right" vertical="center"/>
    </xf>
    <xf numFmtId="4" fontId="16" fillId="0" borderId="26" xfId="0" applyNumberFormat="1" applyFont="1" applyFill="1" applyBorder="1" applyAlignment="1">
      <alignment horizontal="right" vertical="center"/>
    </xf>
    <xf numFmtId="3" fontId="16" fillId="0" borderId="26" xfId="0" applyNumberFormat="1" applyFont="1" applyFill="1" applyBorder="1" applyAlignment="1" quotePrefix="1">
      <alignment horizontal="right" vertical="center"/>
    </xf>
    <xf numFmtId="4" fontId="16" fillId="0" borderId="26" xfId="0" applyNumberFormat="1" applyFont="1" applyFill="1" applyBorder="1" applyAlignment="1" quotePrefix="1">
      <alignment horizontal="right" vertical="center"/>
    </xf>
    <xf numFmtId="4" fontId="16" fillId="0" borderId="29" xfId="0" applyNumberFormat="1" applyFont="1" applyFill="1" applyBorder="1" applyAlignment="1">
      <alignment horizontal="right" vertical="center"/>
    </xf>
    <xf numFmtId="0" fontId="15" fillId="0" borderId="53" xfId="0" applyFont="1" applyBorder="1" applyAlignment="1">
      <alignment/>
    </xf>
    <xf numFmtId="4" fontId="15" fillId="0" borderId="53" xfId="0" applyNumberFormat="1" applyFont="1" applyBorder="1" applyAlignment="1">
      <alignment/>
    </xf>
    <xf numFmtId="0" fontId="15" fillId="0" borderId="53" xfId="0" applyFont="1" applyBorder="1" applyAlignment="1">
      <alignment horizontal="right"/>
    </xf>
    <xf numFmtId="4" fontId="15" fillId="0" borderId="53" xfId="0" applyNumberFormat="1" applyFont="1" applyBorder="1" applyAlignment="1">
      <alignment horizontal="right"/>
    </xf>
    <xf numFmtId="4" fontId="15" fillId="0" borderId="54" xfId="0" applyNumberFormat="1" applyFont="1" applyBorder="1" applyAlignment="1">
      <alignment horizontal="right"/>
    </xf>
    <xf numFmtId="0" fontId="15" fillId="0" borderId="26" xfId="0" applyFont="1" applyBorder="1" applyAlignment="1">
      <alignment/>
    </xf>
    <xf numFmtId="4" fontId="15" fillId="0" borderId="26" xfId="0" applyNumberFormat="1" applyFont="1" applyBorder="1" applyAlignment="1">
      <alignment/>
    </xf>
    <xf numFmtId="0" fontId="16" fillId="0" borderId="26" xfId="0" applyFont="1" applyBorder="1" applyAlignment="1">
      <alignment horizontal="right"/>
    </xf>
    <xf numFmtId="0" fontId="15" fillId="0" borderId="30" xfId="0" applyFont="1" applyBorder="1" applyAlignment="1">
      <alignment horizontal="center"/>
    </xf>
    <xf numFmtId="3" fontId="15" fillId="0" borderId="0" xfId="0" applyNumberFormat="1" applyFont="1" applyAlignment="1">
      <alignment horizontal="right"/>
    </xf>
    <xf numFmtId="4" fontId="15" fillId="34" borderId="55" xfId="0" applyNumberFormat="1" applyFont="1" applyFill="1" applyBorder="1" applyAlignment="1">
      <alignment horizontal="right" wrapText="1"/>
    </xf>
    <xf numFmtId="4" fontId="15" fillId="0" borderId="56" xfId="0" applyNumberFormat="1" applyFont="1" applyBorder="1" applyAlignment="1">
      <alignment horizontal="right"/>
    </xf>
    <xf numFmtId="3" fontId="15" fillId="0" borderId="41" xfId="0" applyNumberFormat="1" applyFont="1" applyBorder="1" applyAlignment="1">
      <alignment horizontal="right"/>
    </xf>
    <xf numFmtId="3" fontId="15" fillId="0" borderId="31" xfId="0" applyNumberFormat="1" applyFont="1" applyBorder="1" applyAlignment="1">
      <alignment horizontal="right"/>
    </xf>
    <xf numFmtId="4" fontId="15" fillId="0" borderId="31" xfId="0" applyNumberFormat="1" applyFont="1" applyBorder="1" applyAlignment="1">
      <alignment horizontal="center"/>
    </xf>
    <xf numFmtId="4" fontId="15" fillId="0" borderId="31" xfId="0" applyNumberFormat="1" applyFont="1" applyBorder="1" applyAlignment="1">
      <alignment horizontal="right"/>
    </xf>
    <xf numFmtId="4" fontId="15" fillId="0" borderId="57" xfId="0" applyNumberFormat="1" applyFont="1" applyBorder="1" applyAlignment="1">
      <alignment horizontal="right"/>
    </xf>
    <xf numFmtId="0" fontId="15" fillId="0" borderId="58" xfId="0" applyFont="1" applyBorder="1" applyAlignment="1">
      <alignment/>
    </xf>
    <xf numFmtId="0" fontId="58" fillId="33" borderId="44" xfId="0" applyFont="1" applyFill="1" applyBorder="1" applyAlignment="1">
      <alignment horizontal="right" vertical="center" wrapText="1"/>
    </xf>
    <xf numFmtId="3" fontId="58" fillId="33" borderId="44" xfId="0" applyNumberFormat="1" applyFont="1" applyFill="1" applyBorder="1" applyAlignment="1">
      <alignment horizontal="right" vertical="center" wrapText="1"/>
    </xf>
    <xf numFmtId="0" fontId="12" fillId="33" borderId="36" xfId="0" applyFont="1" applyFill="1" applyBorder="1" applyAlignment="1">
      <alignment horizontal="right" vertical="center" wrapText="1"/>
    </xf>
    <xf numFmtId="4" fontId="12" fillId="33" borderId="36" xfId="0" applyNumberFormat="1" applyFont="1" applyFill="1" applyBorder="1" applyAlignment="1">
      <alignment horizontal="right" vertical="center" wrapText="1"/>
    </xf>
    <xf numFmtId="3" fontId="12" fillId="33" borderId="36" xfId="0" applyNumberFormat="1" applyFont="1" applyFill="1" applyBorder="1" applyAlignment="1">
      <alignment horizontal="right" vertical="center" wrapText="1"/>
    </xf>
    <xf numFmtId="0" fontId="12" fillId="33" borderId="42" xfId="0" applyFont="1" applyFill="1" applyBorder="1" applyAlignment="1">
      <alignment horizontal="right" vertical="center" wrapText="1"/>
    </xf>
    <xf numFmtId="4" fontId="12" fillId="33" borderId="42" xfId="0" applyNumberFormat="1" applyFont="1" applyFill="1" applyBorder="1" applyAlignment="1">
      <alignment horizontal="right" vertical="center" wrapText="1"/>
    </xf>
    <xf numFmtId="4" fontId="12" fillId="33" borderId="44" xfId="0" applyNumberFormat="1" applyFont="1" applyFill="1" applyBorder="1" applyAlignment="1">
      <alignment horizontal="right" vertical="center" wrapText="1"/>
    </xf>
    <xf numFmtId="0" fontId="12" fillId="33" borderId="44" xfId="0" applyFont="1" applyFill="1" applyBorder="1" applyAlignment="1">
      <alignment horizontal="right" vertical="center" wrapText="1"/>
    </xf>
    <xf numFmtId="3" fontId="12" fillId="33" borderId="44" xfId="0" applyNumberFormat="1" applyFont="1" applyFill="1" applyBorder="1" applyAlignment="1">
      <alignment horizontal="right" vertical="center" wrapText="1"/>
    </xf>
    <xf numFmtId="4" fontId="12" fillId="33" borderId="45" xfId="0" applyNumberFormat="1" applyFont="1" applyFill="1" applyBorder="1" applyAlignment="1">
      <alignment horizontal="right" vertical="center" wrapText="1"/>
    </xf>
    <xf numFmtId="4" fontId="58" fillId="33" borderId="42" xfId="0" applyNumberFormat="1" applyFont="1" applyFill="1" applyBorder="1" applyAlignment="1">
      <alignment horizontal="right" vertical="center" wrapText="1"/>
    </xf>
    <xf numFmtId="0" fontId="19" fillId="0" borderId="43" xfId="0" applyFont="1" applyFill="1" applyBorder="1" applyAlignment="1">
      <alignment horizontal="left" vertical="top" wrapText="1"/>
    </xf>
    <xf numFmtId="0" fontId="19" fillId="0" borderId="36" xfId="0" applyFont="1" applyFill="1" applyBorder="1" applyAlignment="1">
      <alignment horizontal="right" vertical="top" wrapText="1"/>
    </xf>
    <xf numFmtId="0" fontId="19" fillId="0" borderId="42" xfId="0" applyFont="1" applyFill="1" applyBorder="1" applyAlignment="1">
      <alignment horizontal="right" vertical="top" wrapText="1"/>
    </xf>
    <xf numFmtId="0" fontId="17" fillId="0" borderId="36" xfId="0" applyFont="1" applyFill="1" applyBorder="1" applyAlignment="1">
      <alignment horizontal="center" vertical="top" wrapText="1"/>
    </xf>
    <xf numFmtId="0" fontId="60" fillId="0" borderId="0" xfId="0" applyFont="1" applyAlignment="1">
      <alignment horizontal="center" vertical="center" wrapText="1"/>
    </xf>
    <xf numFmtId="0" fontId="1" fillId="0" borderId="59" xfId="53" applyFont="1" applyBorder="1" applyAlignment="1">
      <alignment horizontal="center"/>
      <protection/>
    </xf>
    <xf numFmtId="4" fontId="1" fillId="0" borderId="60" xfId="53" applyNumberFormat="1" applyFont="1" applyBorder="1" applyAlignment="1">
      <alignment horizontal="centerContinuous"/>
      <protection/>
    </xf>
    <xf numFmtId="4" fontId="1" fillId="0" borderId="61" xfId="53" applyNumberFormat="1" applyFont="1" applyBorder="1" applyAlignment="1">
      <alignment horizontal="centerContinuous"/>
      <protection/>
    </xf>
    <xf numFmtId="0" fontId="17" fillId="0" borderId="0" xfId="53" applyFont="1" applyFill="1" applyBorder="1" applyAlignment="1">
      <alignment horizontal="center" vertical="top" wrapText="1"/>
      <protection/>
    </xf>
    <xf numFmtId="0" fontId="17" fillId="0" borderId="62" xfId="53" applyFont="1" applyFill="1" applyBorder="1" applyAlignment="1">
      <alignment horizontal="center" vertical="top" wrapText="1"/>
      <protection/>
    </xf>
    <xf numFmtId="0" fontId="17" fillId="0" borderId="0" xfId="53" applyFont="1" applyFill="1" applyBorder="1" applyAlignment="1">
      <alignment horizontal="right" vertical="top" wrapText="1"/>
      <protection/>
    </xf>
    <xf numFmtId="0" fontId="17" fillId="0" borderId="0" xfId="53" applyFont="1" applyFill="1" applyBorder="1" applyAlignment="1">
      <alignment horizontal="left" vertical="top" wrapText="1"/>
      <protection/>
    </xf>
    <xf numFmtId="0" fontId="15" fillId="0" borderId="43" xfId="53" applyFont="1" applyBorder="1">
      <alignment/>
      <protection/>
    </xf>
    <xf numFmtId="0" fontId="58" fillId="33" borderId="0" xfId="53" applyFont="1" applyFill="1" applyBorder="1" applyAlignment="1">
      <alignment horizontal="right" vertical="center" wrapText="1"/>
      <protection/>
    </xf>
    <xf numFmtId="0" fontId="15" fillId="0" borderId="0" xfId="53" applyFont="1" applyBorder="1">
      <alignment/>
      <protection/>
    </xf>
    <xf numFmtId="0" fontId="58" fillId="33" borderId="62" xfId="53" applyFont="1" applyFill="1" applyBorder="1" applyAlignment="1">
      <alignment horizontal="right" vertical="center" wrapText="1"/>
      <protection/>
    </xf>
    <xf numFmtId="4" fontId="58" fillId="33" borderId="0" xfId="53" applyNumberFormat="1" applyFont="1" applyFill="1" applyBorder="1" applyAlignment="1">
      <alignment horizontal="right" vertical="center" wrapText="1"/>
      <protection/>
    </xf>
    <xf numFmtId="3" fontId="58" fillId="33" borderId="0" xfId="53" applyNumberFormat="1" applyFont="1" applyFill="1" applyBorder="1" applyAlignment="1">
      <alignment horizontal="right" vertical="center" wrapText="1"/>
      <protection/>
    </xf>
    <xf numFmtId="4" fontId="58" fillId="33" borderId="62" xfId="53" applyNumberFormat="1" applyFont="1" applyFill="1" applyBorder="1" applyAlignment="1">
      <alignment horizontal="right" vertical="center" wrapText="1"/>
      <protection/>
    </xf>
    <xf numFmtId="0" fontId="0" fillId="0" borderId="58" xfId="53" applyBorder="1" applyAlignment="1">
      <alignment horizontal="center"/>
      <protection/>
    </xf>
    <xf numFmtId="4" fontId="0" fillId="0" borderId="63" xfId="53" applyNumberFormat="1" applyBorder="1" applyAlignment="1">
      <alignment horizontal="centerContinuous"/>
      <protection/>
    </xf>
    <xf numFmtId="3" fontId="0" fillId="0" borderId="63" xfId="53" applyNumberFormat="1" applyBorder="1" applyAlignment="1">
      <alignment horizontal="centerContinuous"/>
      <protection/>
    </xf>
    <xf numFmtId="0" fontId="0" fillId="0" borderId="63" xfId="53" applyBorder="1" applyAlignment="1">
      <alignment horizontal="center"/>
      <protection/>
    </xf>
    <xf numFmtId="4" fontId="0" fillId="0" borderId="45" xfId="53" applyNumberFormat="1" applyBorder="1" applyAlignment="1">
      <alignment horizontal="centerContinuous"/>
      <protection/>
    </xf>
    <xf numFmtId="0" fontId="0" fillId="0" borderId="43" xfId="0" applyBorder="1" applyAlignment="1">
      <alignment/>
    </xf>
    <xf numFmtId="0" fontId="59" fillId="33" borderId="64" xfId="0" applyFont="1" applyFill="1" applyBorder="1" applyAlignment="1">
      <alignment horizontal="left" vertical="center" wrapText="1"/>
    </xf>
    <xf numFmtId="4" fontId="59" fillId="33" borderId="44" xfId="0" applyNumberFormat="1" applyFont="1" applyFill="1" applyBorder="1" applyAlignment="1">
      <alignment horizontal="right" vertical="center" wrapText="1"/>
    </xf>
    <xf numFmtId="3" fontId="59" fillId="33" borderId="44" xfId="0" applyNumberFormat="1" applyFont="1" applyFill="1" applyBorder="1" applyAlignment="1">
      <alignment horizontal="right" vertical="center" wrapText="1"/>
    </xf>
    <xf numFmtId="0" fontId="59" fillId="33" borderId="44" xfId="0" applyFont="1" applyFill="1" applyBorder="1" applyAlignment="1">
      <alignment horizontal="right" vertical="center" wrapText="1"/>
    </xf>
    <xf numFmtId="4" fontId="59" fillId="33" borderId="45" xfId="0" applyNumberFormat="1" applyFont="1" applyFill="1" applyBorder="1" applyAlignment="1">
      <alignment horizontal="right" vertical="center" wrapText="1"/>
    </xf>
    <xf numFmtId="4" fontId="12" fillId="0" borderId="36" xfId="0" applyNumberFormat="1" applyFont="1" applyFill="1" applyBorder="1" applyAlignment="1">
      <alignment horizontal="right" vertical="center" wrapText="1"/>
    </xf>
    <xf numFmtId="0" fontId="12" fillId="0" borderId="36" xfId="0" applyFont="1" applyFill="1" applyBorder="1" applyAlignment="1">
      <alignment horizontal="right" vertical="center" wrapText="1"/>
    </xf>
    <xf numFmtId="0" fontId="0" fillId="0" borderId="43" xfId="0" applyFont="1" applyFill="1" applyBorder="1" applyAlignment="1">
      <alignment/>
    </xf>
    <xf numFmtId="4" fontId="12" fillId="0" borderId="42" xfId="0" applyNumberFormat="1" applyFont="1" applyFill="1" applyBorder="1" applyAlignment="1">
      <alignment horizontal="right" vertical="center" wrapText="1"/>
    </xf>
    <xf numFmtId="0" fontId="0" fillId="0" borderId="43" xfId="0" applyFont="1" applyBorder="1" applyAlignment="1">
      <alignment/>
    </xf>
    <xf numFmtId="0" fontId="17" fillId="0" borderId="43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17" fillId="0" borderId="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/>
    </xf>
    <xf numFmtId="0" fontId="58" fillId="33" borderId="0" xfId="0" applyFont="1" applyFill="1" applyBorder="1" applyAlignment="1">
      <alignment horizontal="right" vertical="center" wrapText="1"/>
    </xf>
    <xf numFmtId="3" fontId="58" fillId="33" borderId="0" xfId="0" applyNumberFormat="1" applyFont="1" applyFill="1" applyBorder="1" applyAlignment="1">
      <alignment horizontal="right" vertical="center" wrapText="1"/>
    </xf>
    <xf numFmtId="0" fontId="60" fillId="0" borderId="0" xfId="0" applyFont="1" applyBorder="1" applyAlignment="1">
      <alignment horizontal="center" vertical="center" wrapText="1"/>
    </xf>
    <xf numFmtId="3" fontId="59" fillId="33" borderId="65" xfId="0" applyNumberFormat="1" applyFont="1" applyFill="1" applyBorder="1" applyAlignment="1">
      <alignment horizontal="right" vertical="center" wrapText="1"/>
    </xf>
    <xf numFmtId="0" fontId="20" fillId="0" borderId="37" xfId="0" applyFont="1" applyBorder="1" applyAlignment="1">
      <alignment/>
    </xf>
    <xf numFmtId="0" fontId="17" fillId="0" borderId="66" xfId="0" applyFont="1" applyFill="1" applyBorder="1" applyAlignment="1">
      <alignment horizontal="center" vertical="top" wrapText="1"/>
    </xf>
    <xf numFmtId="0" fontId="17" fillId="0" borderId="67" xfId="0" applyFont="1" applyFill="1" applyBorder="1" applyAlignment="1">
      <alignment horizontal="center" vertical="top" wrapText="1"/>
    </xf>
    <xf numFmtId="4" fontId="58" fillId="33" borderId="40" xfId="0" applyNumberFormat="1" applyFont="1" applyFill="1" applyBorder="1" applyAlignment="1">
      <alignment horizontal="right" vertical="center" wrapText="1"/>
    </xf>
    <xf numFmtId="3" fontId="58" fillId="33" borderId="40" xfId="0" applyNumberFormat="1" applyFont="1" applyFill="1" applyBorder="1" applyAlignment="1">
      <alignment horizontal="right" vertical="center" wrapText="1"/>
    </xf>
    <xf numFmtId="0" fontId="58" fillId="33" borderId="40" xfId="0" applyFont="1" applyFill="1" applyBorder="1" applyAlignment="1">
      <alignment horizontal="right" vertical="center" wrapText="1"/>
    </xf>
    <xf numFmtId="0" fontId="17" fillId="0" borderId="36" xfId="0" applyFont="1" applyFill="1" applyBorder="1" applyAlignment="1">
      <alignment horizontal="center" vertical="top" wrapText="1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20" fillId="0" borderId="43" xfId="0" applyFont="1" applyBorder="1" applyAlignment="1">
      <alignment/>
    </xf>
    <xf numFmtId="4" fontId="58" fillId="33" borderId="68" xfId="0" applyNumberFormat="1" applyFont="1" applyFill="1" applyBorder="1" applyAlignment="1">
      <alignment horizontal="right" vertical="center" wrapText="1"/>
    </xf>
    <xf numFmtId="0" fontId="1" fillId="0" borderId="58" xfId="0" applyFont="1" applyBorder="1" applyAlignment="1">
      <alignment/>
    </xf>
    <xf numFmtId="0" fontId="59" fillId="33" borderId="69" xfId="0" applyFont="1" applyFill="1" applyBorder="1" applyAlignment="1">
      <alignment horizontal="left" vertical="center" wrapText="1"/>
    </xf>
    <xf numFmtId="0" fontId="17" fillId="0" borderId="70" xfId="0" applyFont="1" applyFill="1" applyBorder="1" applyAlignment="1">
      <alignment horizontal="center" vertical="top" wrapText="1"/>
    </xf>
    <xf numFmtId="0" fontId="58" fillId="33" borderId="71" xfId="0" applyFont="1" applyFill="1" applyBorder="1" applyAlignment="1">
      <alignment horizontal="right" vertical="center" wrapText="1"/>
    </xf>
    <xf numFmtId="4" fontId="58" fillId="33" borderId="71" xfId="0" applyNumberFormat="1" applyFont="1" applyFill="1" applyBorder="1" applyAlignment="1">
      <alignment horizontal="right" vertical="center" wrapText="1"/>
    </xf>
    <xf numFmtId="4" fontId="58" fillId="33" borderId="72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horizontal="center" vertical="center" wrapText="1"/>
    </xf>
    <xf numFmtId="0" fontId="17" fillId="0" borderId="73" xfId="0" applyFont="1" applyFill="1" applyBorder="1" applyAlignment="1">
      <alignment horizontal="center" vertical="top" wrapText="1"/>
    </xf>
    <xf numFmtId="0" fontId="17" fillId="0" borderId="43" xfId="0" applyFont="1" applyFill="1" applyBorder="1" applyAlignment="1">
      <alignment horizontal="center" vertical="top" wrapText="1"/>
    </xf>
    <xf numFmtId="0" fontId="17" fillId="0" borderId="74" xfId="0" applyFont="1" applyFill="1" applyBorder="1" applyAlignment="1">
      <alignment horizontal="center" vertical="top" wrapText="1"/>
    </xf>
    <xf numFmtId="0" fontId="17" fillId="0" borderId="75" xfId="0" applyFont="1" applyFill="1" applyBorder="1" applyAlignment="1">
      <alignment horizontal="center" vertical="top" wrapText="1"/>
    </xf>
    <xf numFmtId="0" fontId="17" fillId="0" borderId="76" xfId="0" applyFont="1" applyFill="1" applyBorder="1" applyAlignment="1">
      <alignment horizontal="center" vertical="top" wrapText="1"/>
    </xf>
    <xf numFmtId="0" fontId="17" fillId="0" borderId="77" xfId="0" applyFont="1" applyFill="1" applyBorder="1" applyAlignment="1">
      <alignment horizontal="center" vertical="top" wrapText="1"/>
    </xf>
    <xf numFmtId="0" fontId="17" fillId="0" borderId="60" xfId="0" applyFont="1" applyFill="1" applyBorder="1" applyAlignment="1">
      <alignment horizontal="center" vertical="top" wrapText="1"/>
    </xf>
    <xf numFmtId="0" fontId="17" fillId="0" borderId="61" xfId="0" applyFont="1" applyFill="1" applyBorder="1" applyAlignment="1">
      <alignment horizontal="center" vertical="top" wrapText="1"/>
    </xf>
    <xf numFmtId="0" fontId="17" fillId="0" borderId="78" xfId="0" applyFont="1" applyFill="1" applyBorder="1" applyAlignment="1">
      <alignment horizontal="center" vertical="top" wrapText="1"/>
    </xf>
    <xf numFmtId="0" fontId="17" fillId="0" borderId="79" xfId="0" applyFont="1" applyFill="1" applyBorder="1" applyAlignment="1">
      <alignment horizontal="center" vertical="top" wrapText="1"/>
    </xf>
    <xf numFmtId="0" fontId="17" fillId="0" borderId="42" xfId="0" applyFont="1" applyFill="1" applyBorder="1" applyAlignment="1">
      <alignment horizontal="center" vertical="top" wrapText="1"/>
    </xf>
    <xf numFmtId="0" fontId="17" fillId="0" borderId="80" xfId="0" applyFont="1" applyFill="1" applyBorder="1" applyAlignment="1">
      <alignment horizontal="center" vertical="top" wrapText="1"/>
    </xf>
    <xf numFmtId="0" fontId="17" fillId="0" borderId="71" xfId="0" applyFont="1" applyFill="1" applyBorder="1" applyAlignment="1">
      <alignment horizontal="center" vertical="top" wrapText="1"/>
    </xf>
    <xf numFmtId="0" fontId="17" fillId="0" borderId="81" xfId="0" applyFont="1" applyFill="1" applyBorder="1" applyAlignment="1">
      <alignment horizontal="center" vertical="top" wrapText="1"/>
    </xf>
    <xf numFmtId="0" fontId="17" fillId="0" borderId="82" xfId="0" applyFont="1" applyFill="1" applyBorder="1" applyAlignment="1">
      <alignment horizontal="center" vertical="top" wrapText="1"/>
    </xf>
    <xf numFmtId="0" fontId="17" fillId="0" borderId="83" xfId="0" applyFont="1" applyFill="1" applyBorder="1" applyAlignment="1">
      <alignment horizontal="center" vertical="top" wrapText="1"/>
    </xf>
    <xf numFmtId="0" fontId="17" fillId="0" borderId="84" xfId="0" applyFont="1" applyFill="1" applyBorder="1" applyAlignment="1">
      <alignment horizontal="center" vertical="top" wrapText="1"/>
    </xf>
    <xf numFmtId="0" fontId="17" fillId="0" borderId="85" xfId="0" applyFont="1" applyFill="1" applyBorder="1" applyAlignment="1">
      <alignment horizontal="center" vertical="top" wrapText="1"/>
    </xf>
    <xf numFmtId="0" fontId="17" fillId="0" borderId="86" xfId="0" applyFont="1" applyFill="1" applyBorder="1" applyAlignment="1">
      <alignment horizontal="center" vertical="top" wrapText="1"/>
    </xf>
    <xf numFmtId="0" fontId="17" fillId="0" borderId="87" xfId="0" applyFont="1" applyFill="1" applyBorder="1" applyAlignment="1">
      <alignment horizontal="center" vertical="top" wrapText="1"/>
    </xf>
    <xf numFmtId="0" fontId="17" fillId="0" borderId="88" xfId="0" applyFont="1" applyFill="1" applyBorder="1" applyAlignment="1">
      <alignment horizontal="center" vertical="top" wrapText="1"/>
    </xf>
    <xf numFmtId="0" fontId="17" fillId="0" borderId="89" xfId="0" applyFont="1" applyFill="1" applyBorder="1" applyAlignment="1">
      <alignment horizontal="center" vertical="top" wrapText="1"/>
    </xf>
    <xf numFmtId="0" fontId="17" fillId="0" borderId="90" xfId="0" applyFont="1" applyFill="1" applyBorder="1" applyAlignment="1">
      <alignment horizontal="center" vertical="top" wrapText="1"/>
    </xf>
    <xf numFmtId="0" fontId="17" fillId="0" borderId="66" xfId="0" applyFont="1" applyFill="1" applyBorder="1" applyAlignment="1">
      <alignment horizontal="center" vertical="top" wrapText="1"/>
    </xf>
    <xf numFmtId="0" fontId="17" fillId="0" borderId="67" xfId="0" applyFont="1" applyFill="1" applyBorder="1" applyAlignment="1">
      <alignment horizontal="center" vertical="top" wrapText="1"/>
    </xf>
    <xf numFmtId="0" fontId="17" fillId="0" borderId="91" xfId="0" applyFont="1" applyFill="1" applyBorder="1" applyAlignment="1">
      <alignment horizontal="center" vertical="top" wrapText="1"/>
    </xf>
    <xf numFmtId="0" fontId="17" fillId="0" borderId="38" xfId="0" applyFont="1" applyFill="1" applyBorder="1" applyAlignment="1">
      <alignment horizontal="center" vertical="top" wrapText="1"/>
    </xf>
    <xf numFmtId="0" fontId="17" fillId="0" borderId="92" xfId="0" applyFont="1" applyFill="1" applyBorder="1" applyAlignment="1">
      <alignment horizontal="center" vertical="top" wrapText="1"/>
    </xf>
    <xf numFmtId="0" fontId="17" fillId="0" borderId="93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top" wrapText="1"/>
    </xf>
    <xf numFmtId="0" fontId="17" fillId="0" borderId="94" xfId="0" applyFont="1" applyFill="1" applyBorder="1" applyAlignment="1">
      <alignment horizontal="center" vertical="top" wrapText="1"/>
    </xf>
    <xf numFmtId="0" fontId="17" fillId="0" borderId="95" xfId="0" applyFont="1" applyFill="1" applyBorder="1" applyAlignment="1">
      <alignment horizontal="center" vertical="top" wrapText="1"/>
    </xf>
    <xf numFmtId="0" fontId="17" fillId="0" borderId="96" xfId="0" applyFont="1" applyFill="1" applyBorder="1" applyAlignment="1">
      <alignment horizontal="center" vertical="top" wrapText="1"/>
    </xf>
    <xf numFmtId="0" fontId="17" fillId="0" borderId="97" xfId="0" applyFont="1" applyFill="1" applyBorder="1" applyAlignment="1">
      <alignment horizontal="center" vertical="top" wrapText="1"/>
    </xf>
    <xf numFmtId="0" fontId="17" fillId="0" borderId="98" xfId="0" applyFont="1" applyFill="1" applyBorder="1" applyAlignment="1">
      <alignment horizontal="center" vertical="top" wrapText="1"/>
    </xf>
    <xf numFmtId="0" fontId="17" fillId="0" borderId="73" xfId="0" applyFont="1" applyFill="1" applyBorder="1" applyAlignment="1">
      <alignment vertical="top" wrapText="1"/>
    </xf>
    <xf numFmtId="0" fontId="17" fillId="0" borderId="96" xfId="0" applyFont="1" applyFill="1" applyBorder="1" applyAlignment="1">
      <alignment vertical="top" wrapText="1"/>
    </xf>
    <xf numFmtId="0" fontId="17" fillId="0" borderId="97" xfId="0" applyFont="1" applyFill="1" applyBorder="1" applyAlignment="1">
      <alignment vertical="top" wrapText="1"/>
    </xf>
    <xf numFmtId="3" fontId="1" fillId="0" borderId="60" xfId="53" applyNumberFormat="1" applyFont="1" applyBorder="1" applyAlignment="1">
      <alignment horizontal="center"/>
      <protection/>
    </xf>
    <xf numFmtId="0" fontId="17" fillId="0" borderId="43" xfId="53" applyFont="1" applyFill="1" applyBorder="1" applyAlignment="1">
      <alignment horizontal="center" vertical="top" wrapText="1"/>
      <protection/>
    </xf>
    <xf numFmtId="0" fontId="17" fillId="0" borderId="0" xfId="53" applyFont="1" applyFill="1" applyBorder="1" applyAlignment="1">
      <alignment horizontal="center" vertical="top" wrapText="1"/>
      <protection/>
    </xf>
    <xf numFmtId="0" fontId="17" fillId="0" borderId="62" xfId="53" applyFont="1" applyFill="1" applyBorder="1" applyAlignment="1">
      <alignment horizontal="center" vertical="top" wrapText="1"/>
      <protection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0" fillId="0" borderId="21" xfId="0" applyFont="1" applyBorder="1" applyAlignment="1">
      <alignment horizontal="center" vertical="center" wrapText="1"/>
    </xf>
    <xf numFmtId="0" fontId="20" fillId="0" borderId="58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../action2.php?_tituloDatosLocalidad=1049728132&amp;_tituloDatosCondicion=1049728133&amp;pUbicacion=2&amp;_tituloDatosFecha=1049728134&amp;fechainicio=01-01-2016&amp;fechafin=31-12-2016&amp;cFecha=1&amp;opcion=1&amp;&amp;pRegion=02&amp;estado=&amp;chk_estado=1" TargetMode="External" /><Relationship Id="rId2" Type="http://schemas.openxmlformats.org/officeDocument/2006/relationships/hyperlink" Target="../../../action2.php%3f_tituloDatosLocalidad=1049728132&amp;_tituloDatosCondicion=1049728133&amp;pUbicacion=2&amp;_tituloDatosFecha=1049728134&amp;fechainicio=01-01-2016&amp;fechafin=31-12-2016&amp;cFecha=1&amp;opcion=1&amp;&amp;pRegion=03&amp;estado=&amp;chk_estado=1" TargetMode="External" /><Relationship Id="rId3" Type="http://schemas.openxmlformats.org/officeDocument/2006/relationships/hyperlink" Target="../../../action2.php%3f_tituloDatosLocalidad=1049728132&amp;_tituloDatosCondicion=1049728133&amp;pUbicacion=2&amp;_tituloDatosFecha=1049728134&amp;fechainicio=01-01-2016&amp;fechafin=31-12-2016&amp;cFecha=1&amp;opcion=1&amp;&amp;pRegion=04&amp;estado=&amp;chk_estado=1" TargetMode="External" /><Relationship Id="rId4" Type="http://schemas.openxmlformats.org/officeDocument/2006/relationships/hyperlink" Target="../../../action2.php%3f_tituloDatosLocalidad=1049728132&amp;_tituloDatosCondicion=1049728133&amp;pUbicacion=2&amp;_tituloDatosFecha=1049728134&amp;fechainicio=01-01-2016&amp;fechafin=31-12-2016&amp;cFecha=1&amp;opcion=1&amp;&amp;pRegion=05&amp;estado=&amp;chk_estado=1" TargetMode="External" /><Relationship Id="rId5" Type="http://schemas.openxmlformats.org/officeDocument/2006/relationships/hyperlink" Target="../../../action2.php%3f_tituloDatosLocalidad=1049728132&amp;_tituloDatosCondicion=1049728133&amp;pUbicacion=2&amp;_tituloDatosFecha=1049728134&amp;fechainicio=01-01-2016&amp;fechafin=31-12-2016&amp;cFecha=1&amp;opcion=1&amp;&amp;pRegion=06&amp;estado=&amp;chk_estado=1" TargetMode="External" /><Relationship Id="rId6" Type="http://schemas.openxmlformats.org/officeDocument/2006/relationships/hyperlink" Target="../../../action2.php%3f_tituloDatosLocalidad=1049728132&amp;_tituloDatosCondicion=1049728133&amp;pUbicacion=2&amp;_tituloDatosFecha=1049728134&amp;fechainicio=01-01-2016&amp;fechafin=31-12-2016&amp;cFecha=1&amp;opcion=1&amp;&amp;pRegion=07&amp;estado=&amp;chk_estado=1" TargetMode="External" /><Relationship Id="rId7" Type="http://schemas.openxmlformats.org/officeDocument/2006/relationships/hyperlink" Target="../../../action2.php%3f_tituloDatosLocalidad=1049728132&amp;_tituloDatosCondicion=1049728133&amp;pUbicacion=2&amp;_tituloDatosFecha=1049728134&amp;fechainicio=01-01-2016&amp;fechafin=31-12-2016&amp;cFecha=1&amp;opcion=1&amp;&amp;pRegion=08&amp;estado=&amp;chk_estado=1" TargetMode="External" /><Relationship Id="rId8" Type="http://schemas.openxmlformats.org/officeDocument/2006/relationships/hyperlink" Target="../../../action2.php%3f_tituloDatosLocalidad=1049728132&amp;_tituloDatosCondicion=1049728133&amp;pUbicacion=2&amp;_tituloDatosFecha=1049728134&amp;fechainicio=01-01-2016&amp;fechafin=31-12-2016&amp;cFecha=1&amp;opcion=1&amp;&amp;pRegion=09&amp;estado=&amp;chk_estado=1" TargetMode="External" /><Relationship Id="rId9" Type="http://schemas.openxmlformats.org/officeDocument/2006/relationships/hyperlink" Target="../../../action2.php%3f_tituloDatosLocalidad=1049728132&amp;_tituloDatosCondicion=1049728133&amp;pUbicacion=2&amp;_tituloDatosFecha=1049728134&amp;fechainicio=01-01-2016&amp;fechafin=31-12-2016&amp;cFecha=1&amp;opcion=1&amp;&amp;pRegion=14&amp;estado=&amp;chk_estado=1" TargetMode="External" /><Relationship Id="rId10" Type="http://schemas.openxmlformats.org/officeDocument/2006/relationships/hyperlink" Target="../../../action2.php%3f_tituloDatosLocalidad=1049728132&amp;_tituloDatosCondicion=1049728133&amp;pUbicacion=2&amp;_tituloDatosFecha=1049728134&amp;fechainicio=01-01-2016&amp;fechafin=31-12-2016&amp;cFecha=1&amp;opcion=1&amp;&amp;pRegion=10&amp;estado=&amp;chk_estado=1" TargetMode="External" /><Relationship Id="rId11" Type="http://schemas.openxmlformats.org/officeDocument/2006/relationships/hyperlink" Target="../../../action2.php%3f_tituloDatosLocalidad=1049728132&amp;_tituloDatosCondicion=1049728133&amp;pUbicacion=2&amp;_tituloDatosFecha=1049728134&amp;fechainicio=01-01-2016&amp;fechafin=31-12-2016&amp;cFecha=1&amp;opcion=1&amp;&amp;pRegion=11&amp;estado=&amp;chk_estado=1" TargetMode="External" /><Relationship Id="rId12" Type="http://schemas.openxmlformats.org/officeDocument/2006/relationships/hyperlink" Target="../../../action2.php%3f_tituloDatosLocalidad=1049728132&amp;_tituloDatosCondicion=1049728133&amp;pUbicacion=2&amp;_tituloDatosFecha=1049728134&amp;fechainicio=01-01-2016&amp;fechafin=31-12-2016&amp;cFecha=1&amp;opcion=1&amp;&amp;pRegion=12&amp;estado=&amp;chk_estado=1" TargetMode="External" /><Relationship Id="rId13" Type="http://schemas.openxmlformats.org/officeDocument/2006/relationships/hyperlink" Target="../../../action2.php%3f_tituloDatosLocalidad=1049728132&amp;_tituloDatosCondicion=1049728133&amp;pUbicacion=2&amp;_tituloDatosFecha=1049728134&amp;fechainicio=01-01-2016&amp;fechafin=31-12-2016&amp;cFecha=1&amp;opcion=1&amp;&amp;pRegion=00&amp;estado=&amp;chk_estado=1" TargetMode="External" /><Relationship Id="rId1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zoomScalePageLayoutView="0" workbookViewId="0" topLeftCell="A1">
      <selection activeCell="B29" sqref="B29"/>
    </sheetView>
  </sheetViews>
  <sheetFormatPr defaultColWidth="11.421875" defaultRowHeight="12.75"/>
  <sheetData>
    <row r="2" spans="1:8" ht="15.75">
      <c r="A2" s="200" t="s">
        <v>61</v>
      </c>
      <c r="B2" s="200"/>
      <c r="C2" s="200"/>
      <c r="D2" s="200"/>
      <c r="E2" s="200"/>
      <c r="F2" s="200"/>
      <c r="G2" s="200"/>
      <c r="H2" s="200"/>
    </row>
    <row r="3" spans="1:8" ht="15.75">
      <c r="A3" s="200">
        <v>2017</v>
      </c>
      <c r="B3" s="200"/>
      <c r="C3" s="200"/>
      <c r="D3" s="200"/>
      <c r="E3" s="200"/>
      <c r="F3" s="200"/>
      <c r="G3" s="200"/>
      <c r="H3" s="200"/>
    </row>
    <row r="5" ht="13.5" thickBot="1"/>
    <row r="6" spans="1:8" ht="14.25" customHeight="1">
      <c r="A6" s="201" t="s">
        <v>67</v>
      </c>
      <c r="B6" s="204" t="s">
        <v>53</v>
      </c>
      <c r="C6" s="205"/>
      <c r="D6" s="206" t="s">
        <v>54</v>
      </c>
      <c r="E6" s="207"/>
      <c r="F6" s="207"/>
      <c r="G6" s="207"/>
      <c r="H6" s="208"/>
    </row>
    <row r="7" spans="1:8" ht="12.75">
      <c r="A7" s="202"/>
      <c r="B7" s="196" t="s">
        <v>58</v>
      </c>
      <c r="C7" s="188" t="s">
        <v>56</v>
      </c>
      <c r="D7" s="209"/>
      <c r="E7" s="210"/>
      <c r="F7" s="210"/>
      <c r="G7" s="210"/>
      <c r="H7" s="211"/>
    </row>
    <row r="8" spans="1:8" ht="14.25" customHeight="1">
      <c r="A8" s="202"/>
      <c r="B8" s="212" t="s">
        <v>57</v>
      </c>
      <c r="C8" s="212" t="s">
        <v>57</v>
      </c>
      <c r="D8" s="214" t="s">
        <v>70</v>
      </c>
      <c r="E8" s="215"/>
      <c r="F8" s="215"/>
      <c r="G8" s="216"/>
      <c r="H8" s="217" t="s">
        <v>57</v>
      </c>
    </row>
    <row r="9" spans="1:8" ht="12.75">
      <c r="A9" s="203"/>
      <c r="B9" s="213"/>
      <c r="C9" s="213"/>
      <c r="D9" s="188" t="s">
        <v>58</v>
      </c>
      <c r="E9" s="188" t="s">
        <v>56</v>
      </c>
      <c r="F9" s="188" t="s">
        <v>59</v>
      </c>
      <c r="G9" s="188" t="s">
        <v>54</v>
      </c>
      <c r="H9" s="218"/>
    </row>
    <row r="10" spans="1:8" ht="12.75">
      <c r="A10" s="192" t="s">
        <v>71</v>
      </c>
      <c r="B10" s="52">
        <v>152.87</v>
      </c>
      <c r="C10" s="52">
        <v>0</v>
      </c>
      <c r="D10" s="52">
        <v>139</v>
      </c>
      <c r="E10" s="52">
        <v>0</v>
      </c>
      <c r="F10" s="52">
        <v>0</v>
      </c>
      <c r="G10" s="52">
        <v>139</v>
      </c>
      <c r="H10" s="66">
        <v>152.87</v>
      </c>
    </row>
    <row r="11" spans="1:8" ht="12.75">
      <c r="A11" s="192" t="s">
        <v>72</v>
      </c>
      <c r="B11" s="197">
        <v>0.8</v>
      </c>
      <c r="C11" s="52">
        <v>0.1</v>
      </c>
      <c r="D11" s="52">
        <v>4</v>
      </c>
      <c r="E11" s="52">
        <v>0</v>
      </c>
      <c r="F11" s="52">
        <v>1</v>
      </c>
      <c r="G11" s="52">
        <v>5</v>
      </c>
      <c r="H11" s="66">
        <v>0.9</v>
      </c>
    </row>
    <row r="12" spans="1:8" ht="12.75">
      <c r="A12" s="192" t="s">
        <v>69</v>
      </c>
      <c r="B12" s="198">
        <v>5.45</v>
      </c>
      <c r="C12" s="52">
        <v>0</v>
      </c>
      <c r="D12" s="52">
        <v>50</v>
      </c>
      <c r="E12" s="52">
        <v>0</v>
      </c>
      <c r="F12" s="52">
        <v>0</v>
      </c>
      <c r="G12" s="52">
        <v>50</v>
      </c>
      <c r="H12" s="138">
        <v>5.45</v>
      </c>
    </row>
    <row r="13" spans="1:8" ht="12.75">
      <c r="A13" s="192" t="s">
        <v>9</v>
      </c>
      <c r="B13" s="198">
        <v>206.61</v>
      </c>
      <c r="C13" s="52">
        <v>2.1</v>
      </c>
      <c r="D13" s="54">
        <v>354</v>
      </c>
      <c r="E13" s="52">
        <v>1</v>
      </c>
      <c r="F13" s="52">
        <v>3</v>
      </c>
      <c r="G13" s="54">
        <v>358</v>
      </c>
      <c r="H13" s="138">
        <v>208.71</v>
      </c>
    </row>
    <row r="14" spans="1:8" ht="12.75">
      <c r="A14" s="192" t="s">
        <v>10</v>
      </c>
      <c r="B14" s="198">
        <v>613.72</v>
      </c>
      <c r="C14" s="53">
        <v>10.75</v>
      </c>
      <c r="D14" s="54">
        <v>509</v>
      </c>
      <c r="E14" s="52">
        <v>20</v>
      </c>
      <c r="F14" s="52">
        <v>4</v>
      </c>
      <c r="G14" s="54">
        <v>533</v>
      </c>
      <c r="H14" s="138">
        <v>624.47</v>
      </c>
    </row>
    <row r="15" spans="1:8" ht="12.75">
      <c r="A15" s="192" t="s">
        <v>11</v>
      </c>
      <c r="B15" s="198">
        <v>930.98</v>
      </c>
      <c r="C15" s="53">
        <v>285.63</v>
      </c>
      <c r="D15" s="54">
        <v>563</v>
      </c>
      <c r="E15" s="52">
        <v>109</v>
      </c>
      <c r="F15" s="52">
        <v>4</v>
      </c>
      <c r="G15" s="54">
        <v>676</v>
      </c>
      <c r="H15" s="138">
        <v>1216.61</v>
      </c>
    </row>
    <row r="16" spans="1:8" ht="12.75">
      <c r="A16" s="192" t="s">
        <v>13</v>
      </c>
      <c r="B16" s="198">
        <v>5887.28</v>
      </c>
      <c r="C16" s="53">
        <v>1514.53</v>
      </c>
      <c r="D16" s="54">
        <v>1429</v>
      </c>
      <c r="E16" s="52">
        <v>154</v>
      </c>
      <c r="F16" s="52">
        <v>5</v>
      </c>
      <c r="G16" s="54">
        <v>1588</v>
      </c>
      <c r="H16" s="138">
        <v>7401.81</v>
      </c>
    </row>
    <row r="17" spans="1:8" ht="12.75">
      <c r="A17" s="192" t="s">
        <v>14</v>
      </c>
      <c r="B17" s="198">
        <v>8235.17</v>
      </c>
      <c r="C17" s="52">
        <v>2201.36</v>
      </c>
      <c r="D17" s="52">
        <v>1083</v>
      </c>
      <c r="E17" s="52">
        <v>205</v>
      </c>
      <c r="F17" s="52">
        <v>2</v>
      </c>
      <c r="G17" s="52">
        <v>1290</v>
      </c>
      <c r="H17" s="138">
        <v>10436.53</v>
      </c>
    </row>
    <row r="18" spans="1:8" ht="12.75">
      <c r="A18" s="192" t="s">
        <v>15</v>
      </c>
      <c r="B18" s="198">
        <v>51264.53</v>
      </c>
      <c r="C18" s="52">
        <v>6376.41</v>
      </c>
      <c r="D18" s="54">
        <v>3931</v>
      </c>
      <c r="E18" s="52">
        <v>381</v>
      </c>
      <c r="F18" s="52">
        <v>17</v>
      </c>
      <c r="G18" s="54">
        <v>4329</v>
      </c>
      <c r="H18" s="138">
        <v>57640.94</v>
      </c>
    </row>
    <row r="19" spans="1:8" ht="12.75">
      <c r="A19" s="192" t="s">
        <v>16</v>
      </c>
      <c r="B19" s="198">
        <v>147891.41</v>
      </c>
      <c r="C19" s="52">
        <v>9580.15</v>
      </c>
      <c r="D19" s="52">
        <v>4150</v>
      </c>
      <c r="E19" s="52">
        <v>272</v>
      </c>
      <c r="F19" s="52">
        <v>5</v>
      </c>
      <c r="G19" s="52">
        <v>4427</v>
      </c>
      <c r="H19" s="138">
        <v>157471.56</v>
      </c>
    </row>
    <row r="20" spans="1:8" ht="12.75">
      <c r="A20" s="192" t="s">
        <v>47</v>
      </c>
      <c r="B20" s="197">
        <v>9290.68</v>
      </c>
      <c r="C20" s="52">
        <v>64.08</v>
      </c>
      <c r="D20" s="52">
        <v>716</v>
      </c>
      <c r="E20" s="52">
        <v>34</v>
      </c>
      <c r="F20" s="52">
        <v>1</v>
      </c>
      <c r="G20" s="52">
        <v>751</v>
      </c>
      <c r="H20" s="66">
        <v>9354.76</v>
      </c>
    </row>
    <row r="21" spans="1:8" ht="12.75">
      <c r="A21" s="192" t="s">
        <v>17</v>
      </c>
      <c r="B21" s="198">
        <v>12256.32</v>
      </c>
      <c r="C21" s="52">
        <v>202.43</v>
      </c>
      <c r="D21" s="54">
        <v>1465</v>
      </c>
      <c r="E21" s="52">
        <v>77</v>
      </c>
      <c r="F21" s="52">
        <v>53</v>
      </c>
      <c r="G21" s="54">
        <v>1595</v>
      </c>
      <c r="H21" s="138">
        <v>12458.75</v>
      </c>
    </row>
    <row r="22" spans="1:8" ht="12.75">
      <c r="A22" s="192" t="s">
        <v>18</v>
      </c>
      <c r="B22" s="197">
        <v>880.15</v>
      </c>
      <c r="C22" s="52">
        <v>345.73</v>
      </c>
      <c r="D22" s="52">
        <v>528</v>
      </c>
      <c r="E22" s="52">
        <v>96</v>
      </c>
      <c r="F22" s="52">
        <v>11</v>
      </c>
      <c r="G22" s="52">
        <v>635</v>
      </c>
      <c r="H22" s="66">
        <v>1225.88</v>
      </c>
    </row>
    <row r="23" spans="1:8" ht="12.75">
      <c r="A23" s="192" t="s">
        <v>19</v>
      </c>
      <c r="B23" s="198">
        <v>33.48</v>
      </c>
      <c r="C23" s="52">
        <v>4.24</v>
      </c>
      <c r="D23" s="54">
        <v>20</v>
      </c>
      <c r="E23" s="52">
        <v>4</v>
      </c>
      <c r="F23" s="52">
        <v>2</v>
      </c>
      <c r="G23" s="54">
        <v>26</v>
      </c>
      <c r="H23" s="138">
        <v>37.72</v>
      </c>
    </row>
    <row r="24" spans="1:8" ht="12.75">
      <c r="A24" s="192" t="s">
        <v>63</v>
      </c>
      <c r="B24" s="197">
        <v>1434.51</v>
      </c>
      <c r="C24" s="52">
        <v>41.74</v>
      </c>
      <c r="D24" s="52">
        <v>1603</v>
      </c>
      <c r="E24" s="52">
        <v>39</v>
      </c>
      <c r="F24" s="52">
        <v>6</v>
      </c>
      <c r="G24" s="52">
        <v>1648</v>
      </c>
      <c r="H24" s="66">
        <v>1476.25</v>
      </c>
    </row>
    <row r="25" spans="1:8" ht="13.5" thickBot="1">
      <c r="A25" s="248" t="s">
        <v>0</v>
      </c>
      <c r="B25" s="165">
        <v>239083.97</v>
      </c>
      <c r="C25" s="165">
        <v>20629.25</v>
      </c>
      <c r="D25" s="166">
        <v>16544</v>
      </c>
      <c r="E25" s="166">
        <v>1392</v>
      </c>
      <c r="F25" s="166">
        <v>114</v>
      </c>
      <c r="G25" s="166">
        <v>18050</v>
      </c>
      <c r="H25" s="168">
        <v>259713.22</v>
      </c>
    </row>
  </sheetData>
  <sheetProtection/>
  <mergeCells count="9">
    <mergeCell ref="A2:H2"/>
    <mergeCell ref="A3:H3"/>
    <mergeCell ref="A6:A9"/>
    <mergeCell ref="B6:C6"/>
    <mergeCell ref="D6:H7"/>
    <mergeCell ref="B8:B9"/>
    <mergeCell ref="C8:C9"/>
    <mergeCell ref="D8:G8"/>
    <mergeCell ref="H8:H9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H2"/>
    </sheetView>
  </sheetViews>
  <sheetFormatPr defaultColWidth="11.421875" defaultRowHeight="12.75"/>
  <sheetData>
    <row r="1" spans="1:8" ht="15.75">
      <c r="A1" s="200" t="s">
        <v>20</v>
      </c>
      <c r="B1" s="200"/>
      <c r="C1" s="200"/>
      <c r="D1" s="200"/>
      <c r="E1" s="200"/>
      <c r="F1" s="200"/>
      <c r="G1" s="200"/>
      <c r="H1" s="200"/>
    </row>
    <row r="2" spans="1:8" ht="15.75">
      <c r="A2" s="200" t="s">
        <v>64</v>
      </c>
      <c r="B2" s="200"/>
      <c r="C2" s="200"/>
      <c r="D2" s="200"/>
      <c r="E2" s="200"/>
      <c r="F2" s="200"/>
      <c r="G2" s="200"/>
      <c r="H2" s="200"/>
    </row>
    <row r="4" ht="13.5" thickBot="1"/>
    <row r="5" spans="1:8" ht="12.75">
      <c r="A5" s="144" t="s">
        <v>52</v>
      </c>
      <c r="B5" s="145" t="s">
        <v>53</v>
      </c>
      <c r="C5" s="145"/>
      <c r="D5" s="241" t="s">
        <v>54</v>
      </c>
      <c r="E5" s="241"/>
      <c r="F5" s="241"/>
      <c r="G5" s="145"/>
      <c r="H5" s="146"/>
    </row>
    <row r="6" spans="1:8" ht="12.75">
      <c r="A6" s="242"/>
      <c r="B6" s="243" t="s">
        <v>55</v>
      </c>
      <c r="C6" s="243" t="s">
        <v>56</v>
      </c>
      <c r="D6" s="147" t="s">
        <v>62</v>
      </c>
      <c r="E6" s="147"/>
      <c r="F6" s="147"/>
      <c r="G6" s="243"/>
      <c r="H6" s="244"/>
    </row>
    <row r="7" spans="1:8" ht="16.5">
      <c r="A7" s="242"/>
      <c r="B7" s="147" t="s">
        <v>57</v>
      </c>
      <c r="C7" s="147" t="s">
        <v>57</v>
      </c>
      <c r="D7" s="149" t="s">
        <v>58</v>
      </c>
      <c r="E7" s="149" t="s">
        <v>56</v>
      </c>
      <c r="F7" s="150" t="s">
        <v>59</v>
      </c>
      <c r="G7" s="149" t="s">
        <v>54</v>
      </c>
      <c r="H7" s="148" t="s">
        <v>57</v>
      </c>
    </row>
    <row r="8" spans="1:8" ht="12.75">
      <c r="A8" s="151" t="s">
        <v>10</v>
      </c>
      <c r="B8" s="152">
        <v>1014.35</v>
      </c>
      <c r="C8" s="152">
        <v>65.5</v>
      </c>
      <c r="D8" s="152">
        <v>124</v>
      </c>
      <c r="E8" s="152">
        <v>17</v>
      </c>
      <c r="F8" s="153">
        <v>0</v>
      </c>
      <c r="G8" s="152">
        <v>141</v>
      </c>
      <c r="H8" s="154">
        <v>1079.85</v>
      </c>
    </row>
    <row r="9" spans="1:8" ht="12.75">
      <c r="A9" s="151" t="s">
        <v>11</v>
      </c>
      <c r="B9" s="152">
        <v>173.71</v>
      </c>
      <c r="C9" s="152">
        <v>80.88</v>
      </c>
      <c r="D9" s="152">
        <v>26</v>
      </c>
      <c r="E9" s="152">
        <v>17</v>
      </c>
      <c r="F9" s="153">
        <v>1</v>
      </c>
      <c r="G9" s="152">
        <v>44</v>
      </c>
      <c r="H9" s="154">
        <v>254.59</v>
      </c>
    </row>
    <row r="10" spans="1:8" ht="12.75">
      <c r="A10" s="151" t="s">
        <v>13</v>
      </c>
      <c r="B10" s="155">
        <v>1287.16</v>
      </c>
      <c r="C10" s="152">
        <v>45.43</v>
      </c>
      <c r="D10" s="152">
        <v>215</v>
      </c>
      <c r="E10" s="152">
        <v>11</v>
      </c>
      <c r="F10" s="153">
        <v>0</v>
      </c>
      <c r="G10" s="155">
        <v>226</v>
      </c>
      <c r="H10" s="154">
        <v>1332.59</v>
      </c>
    </row>
    <row r="11" spans="1:8" ht="12.75">
      <c r="A11" s="151" t="s">
        <v>14</v>
      </c>
      <c r="B11" s="155">
        <v>9305.21</v>
      </c>
      <c r="C11" s="152">
        <v>8229.41</v>
      </c>
      <c r="D11" s="156">
        <v>925</v>
      </c>
      <c r="E11" s="152">
        <v>353</v>
      </c>
      <c r="F11" s="153">
        <v>0</v>
      </c>
      <c r="G11" s="155">
        <v>1278</v>
      </c>
      <c r="H11" s="154">
        <v>17534.62</v>
      </c>
    </row>
    <row r="12" spans="1:8" ht="12.75">
      <c r="A12" s="151" t="s">
        <v>15</v>
      </c>
      <c r="B12" s="155">
        <v>50762.49</v>
      </c>
      <c r="C12" s="155">
        <v>11496.51</v>
      </c>
      <c r="D12" s="156">
        <v>3562</v>
      </c>
      <c r="E12" s="152">
        <v>622</v>
      </c>
      <c r="F12" s="153">
        <v>14</v>
      </c>
      <c r="G12" s="155">
        <v>4198</v>
      </c>
      <c r="H12" s="157">
        <v>62259</v>
      </c>
    </row>
    <row r="13" spans="1:8" ht="12.75">
      <c r="A13" s="151" t="s">
        <v>16</v>
      </c>
      <c r="B13" s="155">
        <v>110764.24</v>
      </c>
      <c r="C13" s="155">
        <v>3830.35</v>
      </c>
      <c r="D13" s="156">
        <v>2104</v>
      </c>
      <c r="E13" s="152">
        <v>174</v>
      </c>
      <c r="F13" s="153">
        <v>4</v>
      </c>
      <c r="G13" s="155">
        <v>2282</v>
      </c>
      <c r="H13" s="157">
        <v>114594.59</v>
      </c>
    </row>
    <row r="14" spans="1:8" ht="12.75">
      <c r="A14" s="151" t="s">
        <v>47</v>
      </c>
      <c r="B14" s="155">
        <v>7272.05</v>
      </c>
      <c r="C14" s="155">
        <v>108.75</v>
      </c>
      <c r="D14" s="156">
        <v>329</v>
      </c>
      <c r="E14" s="152">
        <v>25</v>
      </c>
      <c r="F14" s="153">
        <v>4</v>
      </c>
      <c r="G14" s="155">
        <v>358</v>
      </c>
      <c r="H14" s="157">
        <v>7380.8</v>
      </c>
    </row>
    <row r="15" spans="1:8" ht="12.75">
      <c r="A15" s="151" t="s">
        <v>17</v>
      </c>
      <c r="B15" s="155">
        <v>8176.57</v>
      </c>
      <c r="C15" s="152">
        <v>1446.17</v>
      </c>
      <c r="D15" s="152">
        <v>449</v>
      </c>
      <c r="E15" s="152">
        <v>52</v>
      </c>
      <c r="F15" s="153">
        <v>25</v>
      </c>
      <c r="G15" s="155">
        <v>526</v>
      </c>
      <c r="H15" s="154">
        <v>9622.74</v>
      </c>
    </row>
    <row r="16" spans="1:8" ht="12.75">
      <c r="A16" s="151" t="s">
        <v>18</v>
      </c>
      <c r="B16" s="155">
        <v>1132.31</v>
      </c>
      <c r="C16" s="152">
        <v>456.06</v>
      </c>
      <c r="D16" s="156">
        <v>265</v>
      </c>
      <c r="E16" s="152">
        <v>87</v>
      </c>
      <c r="F16" s="153">
        <v>1</v>
      </c>
      <c r="G16" s="155">
        <v>353</v>
      </c>
      <c r="H16" s="154">
        <v>1588.37</v>
      </c>
    </row>
    <row r="17" spans="1:8" ht="12.75">
      <c r="A17" s="151" t="s">
        <v>19</v>
      </c>
      <c r="B17" s="155">
        <v>283.52</v>
      </c>
      <c r="C17" s="152">
        <v>0</v>
      </c>
      <c r="D17" s="152">
        <v>19</v>
      </c>
      <c r="E17" s="152">
        <v>0</v>
      </c>
      <c r="F17" s="153">
        <v>0</v>
      </c>
      <c r="G17" s="155">
        <v>19</v>
      </c>
      <c r="H17" s="154">
        <v>283.52</v>
      </c>
    </row>
    <row r="18" spans="1:8" ht="12.75">
      <c r="A18" s="151" t="s">
        <v>63</v>
      </c>
      <c r="B18" s="152">
        <v>4101.02</v>
      </c>
      <c r="C18" s="152">
        <v>438.82</v>
      </c>
      <c r="D18" s="152">
        <v>1242</v>
      </c>
      <c r="E18" s="152">
        <v>47</v>
      </c>
      <c r="F18" s="153">
        <v>49</v>
      </c>
      <c r="G18" s="152">
        <v>1338</v>
      </c>
      <c r="H18" s="154">
        <v>4539.84</v>
      </c>
    </row>
    <row r="19" spans="1:8" ht="13.5" thickBot="1">
      <c r="A19" s="158" t="s">
        <v>0</v>
      </c>
      <c r="B19" s="159">
        <v>194272.63</v>
      </c>
      <c r="C19" s="159">
        <v>26197.88</v>
      </c>
      <c r="D19" s="160">
        <v>9260</v>
      </c>
      <c r="E19" s="159">
        <v>1405</v>
      </c>
      <c r="F19" s="161">
        <v>98</v>
      </c>
      <c r="G19" s="159">
        <v>10763</v>
      </c>
      <c r="H19" s="162">
        <v>220470.51</v>
      </c>
    </row>
  </sheetData>
  <sheetProtection/>
  <mergeCells count="6">
    <mergeCell ref="A1:H1"/>
    <mergeCell ref="A2:H2"/>
    <mergeCell ref="D5:F5"/>
    <mergeCell ref="A6:A7"/>
    <mergeCell ref="B6:C6"/>
    <mergeCell ref="G6:H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C18" sqref="C18"/>
    </sheetView>
  </sheetViews>
  <sheetFormatPr defaultColWidth="11.421875" defaultRowHeight="12.75"/>
  <cols>
    <col min="2" max="2" width="9.8515625" style="1" customWidth="1"/>
    <col min="3" max="3" width="9.8515625" style="6" customWidth="1"/>
    <col min="5" max="5" width="9.8515625" style="6" customWidth="1"/>
    <col min="7" max="7" width="9.8515625" style="6" customWidth="1"/>
    <col min="8" max="8" width="9.8515625" style="1" customWidth="1"/>
    <col min="9" max="9" width="9.8515625" style="6" customWidth="1"/>
    <col min="10" max="10" width="17.00390625" style="0" customWidth="1"/>
  </cols>
  <sheetData>
    <row r="1" spans="1:9" ht="24.75" customHeight="1">
      <c r="A1" s="200" t="s">
        <v>20</v>
      </c>
      <c r="B1" s="200"/>
      <c r="C1" s="200"/>
      <c r="D1" s="200"/>
      <c r="E1" s="200"/>
      <c r="F1" s="200"/>
      <c r="G1" s="200"/>
      <c r="H1" s="200"/>
      <c r="I1" s="143"/>
    </row>
    <row r="2" spans="1:9" ht="24.75" customHeight="1">
      <c r="A2" s="200" t="s">
        <v>36</v>
      </c>
      <c r="B2" s="200"/>
      <c r="C2" s="200"/>
      <c r="D2" s="200"/>
      <c r="E2" s="200"/>
      <c r="F2" s="200"/>
      <c r="G2" s="200"/>
      <c r="H2" s="200"/>
      <c r="I2" s="143"/>
    </row>
    <row r="3" spans="1:9" ht="24.75" customHeight="1" thickBot="1">
      <c r="A3" s="5"/>
      <c r="B3" s="3"/>
      <c r="C3" s="4"/>
      <c r="D3" s="8"/>
      <c r="E3" s="4"/>
      <c r="F3" s="8"/>
      <c r="G3" s="4"/>
      <c r="H3" s="3"/>
      <c r="I3" s="4"/>
    </row>
    <row r="4" spans="1:9" ht="24" customHeight="1" thickTop="1">
      <c r="A4" s="69"/>
      <c r="B4" s="70" t="s">
        <v>4</v>
      </c>
      <c r="C4" s="71"/>
      <c r="D4" s="72"/>
      <c r="E4" s="71"/>
      <c r="F4" s="72"/>
      <c r="G4" s="73"/>
      <c r="H4" s="74" t="s">
        <v>0</v>
      </c>
      <c r="I4" s="75"/>
    </row>
    <row r="5" spans="1:9" ht="24.75" customHeight="1">
      <c r="A5" s="76" t="s">
        <v>5</v>
      </c>
      <c r="B5" s="77" t="s">
        <v>1</v>
      </c>
      <c r="C5" s="78"/>
      <c r="D5" s="79" t="s">
        <v>2</v>
      </c>
      <c r="E5" s="78"/>
      <c r="F5" s="79" t="s">
        <v>3</v>
      </c>
      <c r="G5" s="80"/>
      <c r="H5" s="81" t="s">
        <v>6</v>
      </c>
      <c r="I5" s="82"/>
    </row>
    <row r="6" spans="1:9" ht="24.75" customHeight="1" thickBot="1">
      <c r="A6" s="83"/>
      <c r="B6" s="84" t="s">
        <v>7</v>
      </c>
      <c r="C6" s="85" t="s">
        <v>8</v>
      </c>
      <c r="D6" s="86" t="s">
        <v>7</v>
      </c>
      <c r="E6" s="85" t="s">
        <v>8</v>
      </c>
      <c r="F6" s="86" t="s">
        <v>7</v>
      </c>
      <c r="G6" s="87" t="s">
        <v>8</v>
      </c>
      <c r="H6" s="88" t="s">
        <v>7</v>
      </c>
      <c r="I6" s="89" t="s">
        <v>8</v>
      </c>
    </row>
    <row r="7" spans="1:9" ht="24.75" customHeight="1" thickTop="1">
      <c r="A7" s="76" t="s">
        <v>9</v>
      </c>
      <c r="B7" s="90">
        <v>12</v>
      </c>
      <c r="C7" s="91">
        <v>16.25</v>
      </c>
      <c r="D7" s="92">
        <v>0</v>
      </c>
      <c r="E7" s="91">
        <v>0</v>
      </c>
      <c r="F7" s="92">
        <v>0</v>
      </c>
      <c r="G7" s="93">
        <v>0</v>
      </c>
      <c r="H7" s="94">
        <v>12</v>
      </c>
      <c r="I7" s="95">
        <f>C7</f>
        <v>16.25</v>
      </c>
    </row>
    <row r="8" spans="1:9" ht="24.75" customHeight="1">
      <c r="A8" s="96" t="s">
        <v>10</v>
      </c>
      <c r="B8" s="97">
        <v>500</v>
      </c>
      <c r="C8" s="98">
        <v>2999.35</v>
      </c>
      <c r="D8" s="98">
        <v>65</v>
      </c>
      <c r="E8" s="98">
        <v>52.3</v>
      </c>
      <c r="F8" s="98">
        <v>43</v>
      </c>
      <c r="G8" s="98">
        <v>75.89</v>
      </c>
      <c r="H8" s="98">
        <v>608</v>
      </c>
      <c r="I8" s="99">
        <v>3127.54</v>
      </c>
    </row>
    <row r="9" spans="1:9" ht="24.75" customHeight="1">
      <c r="A9" s="100" t="s">
        <v>11</v>
      </c>
      <c r="B9" s="101">
        <v>123</v>
      </c>
      <c r="C9" s="102">
        <v>123.5</v>
      </c>
      <c r="D9" s="101">
        <v>96</v>
      </c>
      <c r="E9" s="102">
        <v>150.6</v>
      </c>
      <c r="F9" s="101">
        <v>0</v>
      </c>
      <c r="G9" s="102">
        <v>0</v>
      </c>
      <c r="H9" s="101">
        <f>B9+D9+F9</f>
        <v>219</v>
      </c>
      <c r="I9" s="103">
        <v>219.07</v>
      </c>
    </row>
    <row r="10" spans="1:9" ht="24.75" customHeight="1">
      <c r="A10" s="100" t="s">
        <v>12</v>
      </c>
      <c r="B10" s="104">
        <v>2722</v>
      </c>
      <c r="C10" s="105">
        <v>4337.46</v>
      </c>
      <c r="D10" s="104">
        <v>346</v>
      </c>
      <c r="E10" s="105">
        <v>1134.63</v>
      </c>
      <c r="F10" s="106" t="s">
        <v>38</v>
      </c>
      <c r="G10" s="107" t="s">
        <v>39</v>
      </c>
      <c r="H10" s="104">
        <v>3068</v>
      </c>
      <c r="I10" s="108">
        <v>5472.09</v>
      </c>
    </row>
    <row r="11" spans="1:9" ht="24.75" customHeight="1">
      <c r="A11" s="100" t="s">
        <v>13</v>
      </c>
      <c r="B11" s="109">
        <v>1119</v>
      </c>
      <c r="C11" s="110">
        <v>9484.38</v>
      </c>
      <c r="D11" s="111">
        <v>12</v>
      </c>
      <c r="E11" s="112">
        <v>733.76</v>
      </c>
      <c r="F11" s="111">
        <v>0</v>
      </c>
      <c r="G11" s="112">
        <v>0</v>
      </c>
      <c r="H11" s="111">
        <f>B11+D11+F11</f>
        <v>1131</v>
      </c>
      <c r="I11" s="113">
        <f>E11+C11</f>
        <v>10218.14</v>
      </c>
    </row>
    <row r="12" spans="1:9" ht="24.75" customHeight="1">
      <c r="A12" s="100" t="s">
        <v>14</v>
      </c>
      <c r="B12" s="114">
        <f>3150+18</f>
        <v>3168</v>
      </c>
      <c r="C12" s="115">
        <f>28138.48+153.65</f>
        <v>28292.13</v>
      </c>
      <c r="D12" s="101">
        <f>2444+20</f>
        <v>2464</v>
      </c>
      <c r="E12" s="102">
        <f>39046.59+124.8</f>
        <v>39171.39</v>
      </c>
      <c r="F12" s="101">
        <v>0</v>
      </c>
      <c r="G12" s="102">
        <v>0</v>
      </c>
      <c r="H12" s="101">
        <f>B12+D12+F12</f>
        <v>5632</v>
      </c>
      <c r="I12" s="103">
        <f>C12+E12+G12</f>
        <v>67463.52</v>
      </c>
    </row>
    <row r="13" spans="1:9" ht="24.75" customHeight="1">
      <c r="A13" s="100" t="s">
        <v>15</v>
      </c>
      <c r="B13" s="114">
        <v>0</v>
      </c>
      <c r="C13" s="115">
        <v>51134.05</v>
      </c>
      <c r="D13" s="101">
        <v>0</v>
      </c>
      <c r="E13" s="102">
        <v>14297.51</v>
      </c>
      <c r="F13" s="101">
        <v>0</v>
      </c>
      <c r="G13" s="102">
        <v>0</v>
      </c>
      <c r="H13" s="116">
        <v>3978</v>
      </c>
      <c r="I13" s="103">
        <f>E13+C13</f>
        <v>65431.560000000005</v>
      </c>
    </row>
    <row r="14" spans="1:9" ht="24.75" customHeight="1">
      <c r="A14" s="100" t="s">
        <v>16</v>
      </c>
      <c r="B14" s="114">
        <v>0</v>
      </c>
      <c r="C14" s="115">
        <v>80592.2</v>
      </c>
      <c r="D14" s="101">
        <v>0</v>
      </c>
      <c r="E14" s="102">
        <v>7548.97</v>
      </c>
      <c r="F14" s="101">
        <v>0</v>
      </c>
      <c r="G14" s="102">
        <v>0</v>
      </c>
      <c r="H14" s="101">
        <v>1454</v>
      </c>
      <c r="I14" s="103">
        <f>E14+C14</f>
        <v>88141.17</v>
      </c>
    </row>
    <row r="15" spans="1:10" ht="24.75" customHeight="1">
      <c r="A15" s="100" t="s">
        <v>50</v>
      </c>
      <c r="B15" s="114"/>
      <c r="C15" s="115">
        <v>118.95</v>
      </c>
      <c r="D15" s="101"/>
      <c r="E15" s="102">
        <v>0.5</v>
      </c>
      <c r="F15" s="101"/>
      <c r="G15" s="102"/>
      <c r="H15" s="101">
        <v>44</v>
      </c>
      <c r="I15" s="103">
        <v>119.45</v>
      </c>
      <c r="J15" t="s">
        <v>51</v>
      </c>
    </row>
    <row r="16" spans="1:9" ht="24.75" customHeight="1">
      <c r="A16" s="100" t="s">
        <v>17</v>
      </c>
      <c r="B16" s="114" t="s">
        <v>6</v>
      </c>
      <c r="C16" s="115">
        <f>18857.99+314.23</f>
        <v>19172.22</v>
      </c>
      <c r="D16" s="101">
        <v>64</v>
      </c>
      <c r="E16" s="102">
        <f>477+31.5</f>
        <v>508.5</v>
      </c>
      <c r="F16" s="101">
        <v>0</v>
      </c>
      <c r="G16" s="102">
        <v>20.8</v>
      </c>
      <c r="H16" s="101">
        <f>1115+167</f>
        <v>1282</v>
      </c>
      <c r="I16" s="103">
        <f>C16+E16+G16</f>
        <v>19701.52</v>
      </c>
    </row>
    <row r="17" spans="1:12" ht="24.75" customHeight="1">
      <c r="A17" s="100" t="s">
        <v>18</v>
      </c>
      <c r="B17" s="114">
        <v>75</v>
      </c>
      <c r="C17" s="115">
        <f>1778.9+43.45</f>
        <v>1822.3500000000001</v>
      </c>
      <c r="D17" s="101">
        <v>0</v>
      </c>
      <c r="E17" s="102">
        <f>494+7</f>
        <v>501</v>
      </c>
      <c r="F17" s="101">
        <v>0</v>
      </c>
      <c r="G17" s="102">
        <v>0</v>
      </c>
      <c r="H17" s="101">
        <f>614+17+75</f>
        <v>706</v>
      </c>
      <c r="I17" s="103">
        <f>E17+C17+352</f>
        <v>2675.3500000000004</v>
      </c>
      <c r="L17" t="s">
        <v>6</v>
      </c>
    </row>
    <row r="18" spans="1:10" ht="24" customHeight="1" thickBot="1">
      <c r="A18" s="117" t="s">
        <v>19</v>
      </c>
      <c r="B18" s="118">
        <v>17</v>
      </c>
      <c r="C18" s="119">
        <v>121.05</v>
      </c>
      <c r="D18" s="118">
        <v>0</v>
      </c>
      <c r="E18" s="112">
        <v>0</v>
      </c>
      <c r="F18" s="118">
        <v>0</v>
      </c>
      <c r="G18" s="120">
        <v>0</v>
      </c>
      <c r="H18" s="121">
        <v>9</v>
      </c>
      <c r="I18" s="113">
        <f>C18+E18+G18</f>
        <v>121.05</v>
      </c>
      <c r="J18" t="s">
        <v>6</v>
      </c>
    </row>
    <row r="19" spans="1:9" ht="24.75" customHeight="1" thickBot="1" thickTop="1">
      <c r="A19" s="83" t="s">
        <v>0</v>
      </c>
      <c r="B19" s="122">
        <f>SUM(B8:B18)</f>
        <v>7724</v>
      </c>
      <c r="C19" s="123">
        <f>SUM(C8:C18)</f>
        <v>198197.64</v>
      </c>
      <c r="D19" s="122">
        <f aca="true" t="shared" si="0" ref="D19:I19">SUM(D8:D18)</f>
        <v>3047</v>
      </c>
      <c r="E19" s="124">
        <f t="shared" si="0"/>
        <v>64099.16</v>
      </c>
      <c r="F19" s="122">
        <f t="shared" si="0"/>
        <v>43</v>
      </c>
      <c r="G19" s="124">
        <f t="shared" si="0"/>
        <v>96.69</v>
      </c>
      <c r="H19" s="122">
        <f>SUM(H8:H18)</f>
        <v>18131</v>
      </c>
      <c r="I19" s="125">
        <f t="shared" si="0"/>
        <v>262690.46</v>
      </c>
    </row>
    <row r="20" spans="1:11" ht="24.75" customHeight="1" thickTop="1">
      <c r="A20" s="48" t="s">
        <v>46</v>
      </c>
      <c r="F20" s="41" t="s">
        <v>6</v>
      </c>
      <c r="G20" s="6" t="s">
        <v>6</v>
      </c>
      <c r="K20" s="6" t="s">
        <v>6</v>
      </c>
    </row>
    <row r="21" spans="1:11" ht="24.75" customHeight="1" hidden="1">
      <c r="A21" s="245" t="s">
        <v>37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5"/>
    </row>
    <row r="22" spans="1:9" ht="12.75" hidden="1">
      <c r="A22" s="246" t="s">
        <v>40</v>
      </c>
      <c r="B22" s="246"/>
      <c r="C22" s="246"/>
      <c r="D22" s="246"/>
      <c r="E22" s="246"/>
      <c r="F22" s="246"/>
      <c r="G22" s="246"/>
      <c r="H22" s="246"/>
      <c r="I22" s="246"/>
    </row>
    <row r="23" spans="2:9" ht="12.75" customHeight="1" hidden="1">
      <c r="B23"/>
      <c r="C23"/>
      <c r="E23"/>
      <c r="G23"/>
      <c r="H23"/>
      <c r="I23"/>
    </row>
    <row r="24" spans="2:9" ht="13.5" hidden="1" thickBot="1">
      <c r="B24" s="42">
        <v>18</v>
      </c>
      <c r="C24" s="43" t="s">
        <v>41</v>
      </c>
      <c r="D24" s="42" t="s">
        <v>42</v>
      </c>
      <c r="E24" s="43" t="s">
        <v>43</v>
      </c>
      <c r="F24" s="44" t="s">
        <v>7</v>
      </c>
      <c r="G24" s="45" t="s">
        <v>8</v>
      </c>
      <c r="H24" s="46" t="s">
        <v>44</v>
      </c>
      <c r="I24" s="47" t="s">
        <v>45</v>
      </c>
    </row>
    <row r="25" spans="2:9" ht="12.75">
      <c r="B25"/>
      <c r="C25"/>
      <c r="E25"/>
      <c r="G25"/>
      <c r="H25"/>
      <c r="I25"/>
    </row>
    <row r="26" spans="2:9" ht="12.75">
      <c r="B26"/>
      <c r="C26"/>
      <c r="E26"/>
      <c r="G26"/>
      <c r="H26"/>
      <c r="I26"/>
    </row>
    <row r="27" spans="2:9" ht="12.75">
      <c r="B27"/>
      <c r="C27"/>
      <c r="E27"/>
      <c r="G27"/>
      <c r="H27"/>
      <c r="I27"/>
    </row>
    <row r="28" spans="2:9" ht="12.75">
      <c r="B28"/>
      <c r="C28"/>
      <c r="E28"/>
      <c r="G28"/>
      <c r="H28"/>
      <c r="I28"/>
    </row>
    <row r="29" spans="2:9" ht="12.75">
      <c r="B29"/>
      <c r="C29"/>
      <c r="E29"/>
      <c r="G29"/>
      <c r="H29"/>
      <c r="I29"/>
    </row>
    <row r="30" spans="2:9" ht="12.75">
      <c r="B30"/>
      <c r="C30"/>
      <c r="E30"/>
      <c r="G30"/>
      <c r="H30"/>
      <c r="I30"/>
    </row>
    <row r="31" spans="2:9" ht="12.75">
      <c r="B31"/>
      <c r="C31"/>
      <c r="E31"/>
      <c r="G31"/>
      <c r="H31"/>
      <c r="I31"/>
    </row>
    <row r="32" spans="2:3" ht="12.75">
      <c r="B32"/>
      <c r="C32"/>
    </row>
    <row r="33" spans="2:3" ht="12.75">
      <c r="B33"/>
      <c r="C33"/>
    </row>
    <row r="34" spans="2:3" ht="12.75">
      <c r="B34"/>
      <c r="C34"/>
    </row>
    <row r="35" spans="2:3" ht="12.75">
      <c r="B35"/>
      <c r="C35"/>
    </row>
  </sheetData>
  <sheetProtection/>
  <mergeCells count="4">
    <mergeCell ref="A21:K21"/>
    <mergeCell ref="A22:I22"/>
    <mergeCell ref="A1:H1"/>
    <mergeCell ref="A2:H2"/>
  </mergeCells>
  <printOptions/>
  <pageMargins left="0.75" right="0.75" top="1" bottom="1" header="0" footer="0"/>
  <pageSetup horizontalDpi="600" verticalDpi="600" orientation="portrait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zoomScalePageLayoutView="0" workbookViewId="0" topLeftCell="A1">
      <selection activeCell="D21" sqref="D21"/>
    </sheetView>
  </sheetViews>
  <sheetFormatPr defaultColWidth="11.421875" defaultRowHeight="12.75"/>
  <cols>
    <col min="2" max="2" width="9.8515625" style="1" customWidth="1"/>
    <col min="3" max="3" width="9.8515625" style="6" customWidth="1"/>
    <col min="5" max="5" width="9.8515625" style="6" customWidth="1"/>
    <col min="7" max="7" width="9.8515625" style="6" customWidth="1"/>
    <col min="8" max="8" width="9.8515625" style="1" customWidth="1"/>
    <col min="9" max="9" width="9.8515625" style="6" customWidth="1"/>
  </cols>
  <sheetData>
    <row r="1" spans="1:9" ht="24.75" customHeight="1">
      <c r="A1" s="200" t="s">
        <v>20</v>
      </c>
      <c r="B1" s="200"/>
      <c r="C1" s="200"/>
      <c r="D1" s="200"/>
      <c r="E1" s="200"/>
      <c r="F1" s="200"/>
      <c r="G1" s="200"/>
      <c r="H1" s="200"/>
      <c r="I1" s="143"/>
    </row>
    <row r="2" spans="1:9" ht="24.75" customHeight="1">
      <c r="A2" s="200" t="s">
        <v>35</v>
      </c>
      <c r="B2" s="200"/>
      <c r="C2" s="200"/>
      <c r="D2" s="200"/>
      <c r="E2" s="200"/>
      <c r="F2" s="200"/>
      <c r="G2" s="200"/>
      <c r="H2" s="200"/>
      <c r="I2" s="143"/>
    </row>
    <row r="3" spans="1:9" ht="24.75" customHeight="1" thickBot="1">
      <c r="A3" s="5"/>
      <c r="B3" s="3"/>
      <c r="C3" s="4"/>
      <c r="D3" s="8"/>
      <c r="E3" s="4"/>
      <c r="F3" s="8"/>
      <c r="G3" s="4"/>
      <c r="H3" s="3"/>
      <c r="I3" s="4"/>
    </row>
    <row r="4" spans="1:9" ht="24.75" customHeight="1" thickTop="1">
      <c r="A4" s="9"/>
      <c r="B4" s="10" t="s">
        <v>4</v>
      </c>
      <c r="C4" s="11"/>
      <c r="D4" s="12"/>
      <c r="E4" s="11"/>
      <c r="F4" s="12"/>
      <c r="G4" s="11"/>
      <c r="H4" s="13" t="s">
        <v>0</v>
      </c>
      <c r="I4" s="14"/>
    </row>
    <row r="5" spans="1:9" ht="24.75" customHeight="1">
      <c r="A5" s="15" t="s">
        <v>5</v>
      </c>
      <c r="B5" s="16" t="s">
        <v>1</v>
      </c>
      <c r="C5" s="17"/>
      <c r="D5" s="18" t="s">
        <v>2</v>
      </c>
      <c r="E5" s="17"/>
      <c r="F5" s="18" t="s">
        <v>3</v>
      </c>
      <c r="G5" s="17"/>
      <c r="H5" s="19" t="s">
        <v>6</v>
      </c>
      <c r="I5" s="20"/>
    </row>
    <row r="6" spans="1:9" ht="24.75" customHeight="1" thickBot="1">
      <c r="A6" s="21"/>
      <c r="B6" s="22" t="s">
        <v>7</v>
      </c>
      <c r="C6" s="23" t="s">
        <v>8</v>
      </c>
      <c r="D6" s="24" t="s">
        <v>7</v>
      </c>
      <c r="E6" s="23" t="s">
        <v>8</v>
      </c>
      <c r="F6" s="24" t="s">
        <v>7</v>
      </c>
      <c r="G6" s="23" t="s">
        <v>8</v>
      </c>
      <c r="H6" s="25" t="s">
        <v>7</v>
      </c>
      <c r="I6" s="26" t="s">
        <v>8</v>
      </c>
    </row>
    <row r="7" spans="1:9" ht="24.75" customHeight="1" thickTop="1">
      <c r="A7" s="27" t="s">
        <v>9</v>
      </c>
      <c r="B7" s="7">
        <v>249</v>
      </c>
      <c r="C7" s="28">
        <v>496.7</v>
      </c>
      <c r="D7" s="7">
        <v>0</v>
      </c>
      <c r="E7" s="29">
        <v>0</v>
      </c>
      <c r="F7" s="7">
        <v>0</v>
      </c>
      <c r="G7" s="29">
        <v>0</v>
      </c>
      <c r="H7" s="30">
        <v>249</v>
      </c>
      <c r="I7" s="31">
        <v>496.7</v>
      </c>
    </row>
    <row r="8" spans="1:9" ht="24.75" customHeight="1">
      <c r="A8" s="32" t="s">
        <v>10</v>
      </c>
      <c r="B8" s="33">
        <v>653</v>
      </c>
      <c r="C8" s="29">
        <v>3667.94</v>
      </c>
      <c r="D8" s="33">
        <v>86</v>
      </c>
      <c r="E8" s="29">
        <v>99.43</v>
      </c>
      <c r="F8" s="33">
        <v>0</v>
      </c>
      <c r="G8" s="29">
        <v>0</v>
      </c>
      <c r="H8" s="34">
        <v>739</v>
      </c>
      <c r="I8" s="35">
        <v>3767.37</v>
      </c>
    </row>
    <row r="9" spans="1:9" ht="24.75" customHeight="1">
      <c r="A9" s="32" t="s">
        <v>11</v>
      </c>
      <c r="B9" s="33">
        <v>125</v>
      </c>
      <c r="C9" s="29">
        <v>1004.05</v>
      </c>
      <c r="D9" s="33">
        <v>78</v>
      </c>
      <c r="E9" s="29">
        <v>983.12</v>
      </c>
      <c r="F9" s="33">
        <v>0</v>
      </c>
      <c r="G9" s="29">
        <v>0</v>
      </c>
      <c r="H9" s="34">
        <v>203</v>
      </c>
      <c r="I9" s="35">
        <v>1987.17</v>
      </c>
    </row>
    <row r="10" spans="1:9" ht="24.75" customHeight="1">
      <c r="A10" s="32" t="s">
        <v>12</v>
      </c>
      <c r="B10" s="33">
        <v>4404</v>
      </c>
      <c r="C10" s="29">
        <v>8614.22</v>
      </c>
      <c r="D10" s="33">
        <v>221</v>
      </c>
      <c r="E10" s="29">
        <v>549.05</v>
      </c>
      <c r="F10" s="33">
        <v>0</v>
      </c>
      <c r="G10" s="29">
        <v>0</v>
      </c>
      <c r="H10" s="34">
        <v>4625</v>
      </c>
      <c r="I10" s="35">
        <v>9163.27</v>
      </c>
    </row>
    <row r="11" spans="1:9" ht="24.75" customHeight="1">
      <c r="A11" s="32" t="s">
        <v>13</v>
      </c>
      <c r="B11" s="33">
        <v>789</v>
      </c>
      <c r="C11" s="29">
        <v>7800.94</v>
      </c>
      <c r="D11" s="33">
        <v>2</v>
      </c>
      <c r="E11" s="29">
        <v>216.7</v>
      </c>
      <c r="F11" s="33">
        <v>0</v>
      </c>
      <c r="G11" s="29">
        <v>0</v>
      </c>
      <c r="H11" s="34">
        <v>791</v>
      </c>
      <c r="I11" s="35">
        <v>8017.64</v>
      </c>
    </row>
    <row r="12" spans="1:9" ht="24.75" customHeight="1">
      <c r="A12" s="32" t="s">
        <v>14</v>
      </c>
      <c r="B12" s="33">
        <v>758</v>
      </c>
      <c r="C12" s="29">
        <v>6215.76</v>
      </c>
      <c r="D12" s="33">
        <v>540</v>
      </c>
      <c r="E12" s="29">
        <v>11574.33</v>
      </c>
      <c r="F12" s="33">
        <v>0</v>
      </c>
      <c r="G12" s="29">
        <v>0</v>
      </c>
      <c r="H12" s="34">
        <v>1298</v>
      </c>
      <c r="I12" s="35">
        <v>17790.09</v>
      </c>
    </row>
    <row r="13" spans="1:9" ht="24.75" customHeight="1">
      <c r="A13" s="32" t="s">
        <v>15</v>
      </c>
      <c r="B13" s="33">
        <v>3528</v>
      </c>
      <c r="C13" s="29">
        <v>62067.17</v>
      </c>
      <c r="D13" s="33">
        <v>672</v>
      </c>
      <c r="E13" s="29">
        <v>8920.74</v>
      </c>
      <c r="F13" s="33">
        <v>0</v>
      </c>
      <c r="G13" s="29">
        <v>0</v>
      </c>
      <c r="H13" s="34">
        <v>4200</v>
      </c>
      <c r="I13" s="35">
        <v>70987.91</v>
      </c>
    </row>
    <row r="14" spans="1:9" ht="24.75" customHeight="1">
      <c r="A14" s="32" t="s">
        <v>16</v>
      </c>
      <c r="B14" s="33">
        <v>2163</v>
      </c>
      <c r="C14" s="29">
        <v>131531.82</v>
      </c>
      <c r="D14" s="33">
        <v>324</v>
      </c>
      <c r="E14" s="29">
        <v>4928.52</v>
      </c>
      <c r="F14" s="33">
        <v>0</v>
      </c>
      <c r="G14" s="29">
        <v>0</v>
      </c>
      <c r="H14" s="34">
        <v>2487</v>
      </c>
      <c r="I14" s="35">
        <v>136460.34</v>
      </c>
    </row>
    <row r="15" spans="1:9" ht="24.75" customHeight="1">
      <c r="A15" s="32" t="s">
        <v>17</v>
      </c>
      <c r="B15" s="33">
        <v>1542</v>
      </c>
      <c r="C15" s="29">
        <v>18327.06</v>
      </c>
      <c r="D15" s="33">
        <v>143</v>
      </c>
      <c r="E15" s="29">
        <v>458.5</v>
      </c>
      <c r="F15" s="33">
        <v>6</v>
      </c>
      <c r="G15" s="29">
        <v>405</v>
      </c>
      <c r="H15" s="34">
        <v>1691</v>
      </c>
      <c r="I15" s="35">
        <v>19190.56</v>
      </c>
    </row>
    <row r="16" spans="1:9" ht="24.75" customHeight="1">
      <c r="A16" s="32" t="s">
        <v>18</v>
      </c>
      <c r="B16" s="33">
        <v>508</v>
      </c>
      <c r="C16" s="29">
        <v>2084.9</v>
      </c>
      <c r="D16" s="33">
        <v>0</v>
      </c>
      <c r="E16" s="29">
        <v>0</v>
      </c>
      <c r="F16" s="33">
        <v>0</v>
      </c>
      <c r="G16" s="29">
        <v>0</v>
      </c>
      <c r="H16" s="34">
        <v>508</v>
      </c>
      <c r="I16" s="35">
        <v>2084.9</v>
      </c>
    </row>
    <row r="17" spans="1:9" ht="24.75" customHeight="1" thickBot="1">
      <c r="A17" s="36" t="s">
        <v>19</v>
      </c>
      <c r="B17" s="7">
        <v>23</v>
      </c>
      <c r="C17" s="29">
        <v>183.84</v>
      </c>
      <c r="D17" s="7">
        <v>0</v>
      </c>
      <c r="E17" s="29">
        <v>0</v>
      </c>
      <c r="F17" s="7">
        <v>0</v>
      </c>
      <c r="G17" s="29">
        <v>0</v>
      </c>
      <c r="H17" s="34">
        <v>23</v>
      </c>
      <c r="I17" s="35">
        <v>183.84</v>
      </c>
    </row>
    <row r="18" spans="1:9" ht="24.75" customHeight="1" thickBot="1" thickTop="1">
      <c r="A18" s="21" t="s">
        <v>0</v>
      </c>
      <c r="B18" s="37">
        <v>14742</v>
      </c>
      <c r="C18" s="38">
        <v>241994.4</v>
      </c>
      <c r="D18" s="37">
        <v>2066</v>
      </c>
      <c r="E18" s="38">
        <v>27730.39</v>
      </c>
      <c r="F18" s="37">
        <v>6</v>
      </c>
      <c r="G18" s="38">
        <v>405</v>
      </c>
      <c r="H18" s="39">
        <v>16814</v>
      </c>
      <c r="I18" s="40">
        <v>270129.79</v>
      </c>
    </row>
    <row r="19" ht="24.75" customHeight="1" thickTop="1"/>
    <row r="20" ht="24.75" customHeight="1"/>
    <row r="23" spans="2:3" ht="12.75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2:3" ht="12.75">
      <c r="B31"/>
      <c r="C31"/>
    </row>
    <row r="32" spans="2:3" ht="12.75">
      <c r="B32"/>
      <c r="C32"/>
    </row>
    <row r="33" spans="2:3" ht="12.75">
      <c r="B33"/>
      <c r="C33"/>
    </row>
    <row r="34" spans="2:3" ht="12.75">
      <c r="B34"/>
      <c r="C34"/>
    </row>
    <row r="35" spans="2:3" ht="12.75">
      <c r="B35"/>
      <c r="C35"/>
    </row>
    <row r="36" spans="2:3" ht="12.75">
      <c r="B36"/>
      <c r="C36"/>
    </row>
    <row r="37" spans="2:3" ht="12.75">
      <c r="B37"/>
      <c r="C37"/>
    </row>
    <row r="38" spans="2:3" ht="12.75">
      <c r="B38"/>
      <c r="C38"/>
    </row>
  </sheetData>
  <sheetProtection/>
  <mergeCells count="2">
    <mergeCell ref="A1:H1"/>
    <mergeCell ref="A2:H2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zoomScalePageLayoutView="0" workbookViewId="0" topLeftCell="A1">
      <selection activeCell="A1" sqref="A1:I2"/>
    </sheetView>
  </sheetViews>
  <sheetFormatPr defaultColWidth="11.421875" defaultRowHeight="12.75"/>
  <cols>
    <col min="2" max="2" width="9.8515625" style="1" customWidth="1"/>
    <col min="3" max="3" width="9.8515625" style="6" customWidth="1"/>
    <col min="5" max="5" width="9.8515625" style="6" customWidth="1"/>
    <col min="7" max="7" width="9.8515625" style="6" customWidth="1"/>
    <col min="8" max="8" width="9.8515625" style="1" customWidth="1"/>
    <col min="9" max="9" width="9.8515625" style="6" customWidth="1"/>
  </cols>
  <sheetData>
    <row r="1" spans="1:9" ht="24.75" customHeight="1">
      <c r="A1" s="200" t="s">
        <v>20</v>
      </c>
      <c r="B1" s="200"/>
      <c r="C1" s="200"/>
      <c r="D1" s="200"/>
      <c r="E1" s="200"/>
      <c r="F1" s="200"/>
      <c r="G1" s="200"/>
      <c r="H1" s="200"/>
      <c r="I1" s="143"/>
    </row>
    <row r="2" spans="1:9" ht="24.75" customHeight="1">
      <c r="A2" s="200" t="s">
        <v>34</v>
      </c>
      <c r="B2" s="200"/>
      <c r="C2" s="200"/>
      <c r="D2" s="200"/>
      <c r="E2" s="200"/>
      <c r="F2" s="200"/>
      <c r="G2" s="200"/>
      <c r="H2" s="200"/>
      <c r="I2" s="143"/>
    </row>
    <row r="3" spans="1:9" ht="24.75" customHeight="1" thickBot="1">
      <c r="A3" s="5"/>
      <c r="B3" s="3"/>
      <c r="C3" s="4"/>
      <c r="D3" s="8"/>
      <c r="E3" s="4"/>
      <c r="F3" s="8"/>
      <c r="G3" s="4"/>
      <c r="H3" s="3"/>
      <c r="I3" s="4"/>
    </row>
    <row r="4" spans="1:9" ht="24.75" customHeight="1" thickTop="1">
      <c r="A4" s="9"/>
      <c r="B4" s="10" t="s">
        <v>4</v>
      </c>
      <c r="C4" s="11"/>
      <c r="D4" s="12"/>
      <c r="E4" s="11"/>
      <c r="F4" s="12"/>
      <c r="G4" s="11"/>
      <c r="H4" s="13" t="s">
        <v>0</v>
      </c>
      <c r="I4" s="14"/>
    </row>
    <row r="5" spans="1:9" ht="24.75" customHeight="1">
      <c r="A5" s="15" t="s">
        <v>5</v>
      </c>
      <c r="B5" s="16" t="s">
        <v>1</v>
      </c>
      <c r="C5" s="17"/>
      <c r="D5" s="18" t="s">
        <v>2</v>
      </c>
      <c r="E5" s="17"/>
      <c r="F5" s="18" t="s">
        <v>3</v>
      </c>
      <c r="G5" s="17"/>
      <c r="H5" s="19" t="s">
        <v>6</v>
      </c>
      <c r="I5" s="20"/>
    </row>
    <row r="6" spans="1:9" ht="24.75" customHeight="1" thickBot="1">
      <c r="A6" s="21"/>
      <c r="B6" s="22" t="s">
        <v>7</v>
      </c>
      <c r="C6" s="23" t="s">
        <v>8</v>
      </c>
      <c r="D6" s="24" t="s">
        <v>7</v>
      </c>
      <c r="E6" s="23" t="s">
        <v>8</v>
      </c>
      <c r="F6" s="24" t="s">
        <v>7</v>
      </c>
      <c r="G6" s="23" t="s">
        <v>8</v>
      </c>
      <c r="H6" s="25" t="s">
        <v>7</v>
      </c>
      <c r="I6" s="26" t="s">
        <v>8</v>
      </c>
    </row>
    <row r="7" spans="1:9" ht="24.75" customHeight="1" thickTop="1">
      <c r="A7" s="27" t="s">
        <v>9</v>
      </c>
      <c r="B7" s="7">
        <v>282</v>
      </c>
      <c r="C7" s="28">
        <v>427.33</v>
      </c>
      <c r="D7" s="7">
        <v>0</v>
      </c>
      <c r="E7" s="29">
        <v>0</v>
      </c>
      <c r="F7" s="7">
        <v>0</v>
      </c>
      <c r="G7" s="29">
        <v>0</v>
      </c>
      <c r="H7" s="30">
        <v>282</v>
      </c>
      <c r="I7" s="31">
        <v>427.33</v>
      </c>
    </row>
    <row r="8" spans="1:9" ht="24.75" customHeight="1">
      <c r="A8" s="32" t="s">
        <v>10</v>
      </c>
      <c r="B8" s="33">
        <v>707</v>
      </c>
      <c r="C8" s="29">
        <v>4577.02</v>
      </c>
      <c r="D8" s="33">
        <v>81</v>
      </c>
      <c r="E8" s="29">
        <v>531.96</v>
      </c>
      <c r="F8" s="33">
        <v>0</v>
      </c>
      <c r="G8" s="29">
        <v>0</v>
      </c>
      <c r="H8" s="34">
        <v>788</v>
      </c>
      <c r="I8" s="35">
        <v>5108.98</v>
      </c>
    </row>
    <row r="9" spans="1:9" ht="24.75" customHeight="1">
      <c r="A9" s="32" t="s">
        <v>11</v>
      </c>
      <c r="B9" s="33">
        <v>154</v>
      </c>
      <c r="C9" s="29">
        <v>1292.95</v>
      </c>
      <c r="D9" s="33">
        <v>45</v>
      </c>
      <c r="E9" s="29">
        <v>372.74</v>
      </c>
      <c r="F9" s="33">
        <v>0</v>
      </c>
      <c r="G9" s="29">
        <v>0</v>
      </c>
      <c r="H9" s="34">
        <v>199</v>
      </c>
      <c r="I9" s="35">
        <v>1665.69</v>
      </c>
    </row>
    <row r="10" spans="1:9" ht="24.75" customHeight="1">
      <c r="A10" s="32" t="s">
        <v>12</v>
      </c>
      <c r="B10" s="33">
        <v>4352</v>
      </c>
      <c r="C10" s="29">
        <v>8202.67</v>
      </c>
      <c r="D10" s="33">
        <v>33</v>
      </c>
      <c r="E10" s="29">
        <v>250.21</v>
      </c>
      <c r="F10" s="33">
        <v>0</v>
      </c>
      <c r="G10" s="29">
        <v>0</v>
      </c>
      <c r="H10" s="34">
        <v>4385</v>
      </c>
      <c r="I10" s="35">
        <v>8452.88</v>
      </c>
    </row>
    <row r="11" spans="1:9" ht="24.75" customHeight="1">
      <c r="A11" s="32" t="s">
        <v>13</v>
      </c>
      <c r="B11" s="33">
        <v>1349</v>
      </c>
      <c r="C11" s="29">
        <v>11474</v>
      </c>
      <c r="D11" s="33">
        <v>0</v>
      </c>
      <c r="E11" s="29">
        <v>0</v>
      </c>
      <c r="F11" s="33">
        <v>0</v>
      </c>
      <c r="G11" s="29">
        <v>0</v>
      </c>
      <c r="H11" s="34">
        <v>1349</v>
      </c>
      <c r="I11" s="35">
        <v>11474</v>
      </c>
    </row>
    <row r="12" spans="1:9" ht="24.75" customHeight="1">
      <c r="A12" s="32" t="s">
        <v>14</v>
      </c>
      <c r="B12" s="33">
        <v>1198</v>
      </c>
      <c r="C12" s="29">
        <v>9731.96</v>
      </c>
      <c r="D12" s="33">
        <v>197</v>
      </c>
      <c r="E12" s="29">
        <v>2619.34</v>
      </c>
      <c r="F12" s="33">
        <v>0</v>
      </c>
      <c r="G12" s="29">
        <v>0</v>
      </c>
      <c r="H12" s="34">
        <v>1395</v>
      </c>
      <c r="I12" s="35">
        <v>12351.3</v>
      </c>
    </row>
    <row r="13" spans="1:9" ht="24.75" customHeight="1">
      <c r="A13" s="32" t="s">
        <v>15</v>
      </c>
      <c r="B13" s="33">
        <v>4099</v>
      </c>
      <c r="C13" s="29">
        <v>70691.59</v>
      </c>
      <c r="D13" s="33">
        <v>383</v>
      </c>
      <c r="E13" s="29">
        <v>7908.25</v>
      </c>
      <c r="F13" s="33">
        <v>156</v>
      </c>
      <c r="G13" s="29">
        <v>150.35</v>
      </c>
      <c r="H13" s="34">
        <v>4638</v>
      </c>
      <c r="I13" s="35">
        <v>78750.19</v>
      </c>
    </row>
    <row r="14" spans="1:9" ht="24.75" customHeight="1">
      <c r="A14" s="32" t="s">
        <v>16</v>
      </c>
      <c r="B14" s="33">
        <v>2674</v>
      </c>
      <c r="C14" s="29">
        <v>145483.52</v>
      </c>
      <c r="D14" s="33">
        <v>406</v>
      </c>
      <c r="E14" s="29">
        <v>6767.57</v>
      </c>
      <c r="F14" s="33">
        <v>0</v>
      </c>
      <c r="G14" s="29">
        <v>0</v>
      </c>
      <c r="H14" s="34">
        <v>3080</v>
      </c>
      <c r="I14" s="35">
        <v>152251.09</v>
      </c>
    </row>
    <row r="15" spans="1:9" ht="24.75" customHeight="1">
      <c r="A15" s="32" t="s">
        <v>17</v>
      </c>
      <c r="B15" s="33">
        <v>1747</v>
      </c>
      <c r="C15" s="29">
        <v>26994.2</v>
      </c>
      <c r="D15" s="33">
        <v>99</v>
      </c>
      <c r="E15" s="29">
        <v>272.39</v>
      </c>
      <c r="F15" s="33">
        <v>0</v>
      </c>
      <c r="G15" s="29">
        <v>0</v>
      </c>
      <c r="H15" s="34">
        <v>1846</v>
      </c>
      <c r="I15" s="35">
        <v>27266.59</v>
      </c>
    </row>
    <row r="16" spans="1:9" ht="24.75" customHeight="1">
      <c r="A16" s="32" t="s">
        <v>18</v>
      </c>
      <c r="B16" s="33">
        <v>466</v>
      </c>
      <c r="C16" s="29">
        <v>1960.9</v>
      </c>
      <c r="D16" s="33">
        <v>0</v>
      </c>
      <c r="E16" s="29">
        <v>0</v>
      </c>
      <c r="F16" s="33">
        <v>0</v>
      </c>
      <c r="G16" s="29">
        <v>0</v>
      </c>
      <c r="H16" s="34">
        <v>466</v>
      </c>
      <c r="I16" s="35">
        <v>1960.9</v>
      </c>
    </row>
    <row r="17" spans="1:9" ht="24.75" customHeight="1" thickBot="1">
      <c r="A17" s="36" t="s">
        <v>19</v>
      </c>
      <c r="B17" s="7">
        <v>24</v>
      </c>
      <c r="C17" s="29">
        <v>310.24</v>
      </c>
      <c r="D17" s="7">
        <v>2</v>
      </c>
      <c r="E17" s="29">
        <v>1.1</v>
      </c>
      <c r="F17" s="7">
        <v>3</v>
      </c>
      <c r="G17" s="29">
        <v>90.5</v>
      </c>
      <c r="H17" s="34">
        <v>29</v>
      </c>
      <c r="I17" s="35">
        <v>401.84</v>
      </c>
    </row>
    <row r="18" spans="1:9" ht="24.75" customHeight="1" thickBot="1" thickTop="1">
      <c r="A18" s="21" t="s">
        <v>0</v>
      </c>
      <c r="B18" s="37">
        <v>17052</v>
      </c>
      <c r="C18" s="38">
        <v>281146.38</v>
      </c>
      <c r="D18" s="37">
        <v>1246</v>
      </c>
      <c r="E18" s="38">
        <v>18723.56</v>
      </c>
      <c r="F18" s="37">
        <v>159</v>
      </c>
      <c r="G18" s="38">
        <v>240.85</v>
      </c>
      <c r="H18" s="39">
        <v>18457</v>
      </c>
      <c r="I18" s="40">
        <v>300110.79</v>
      </c>
    </row>
    <row r="19" ht="24.75" customHeight="1" thickTop="1"/>
    <row r="20" ht="24.75" customHeight="1"/>
    <row r="23" spans="2:3" ht="12.75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2:3" ht="12.75">
      <c r="B31"/>
      <c r="C31"/>
    </row>
    <row r="32" spans="2:3" ht="12.75">
      <c r="B32"/>
      <c r="C32"/>
    </row>
    <row r="33" spans="2:3" ht="12.75">
      <c r="B33"/>
      <c r="C33"/>
    </row>
    <row r="34" spans="2:3" ht="12.75">
      <c r="B34"/>
      <c r="C34"/>
    </row>
    <row r="35" spans="2:3" ht="12.75">
      <c r="B35"/>
      <c r="C35"/>
    </row>
    <row r="36" spans="2:3" ht="12.75">
      <c r="B36"/>
      <c r="C36"/>
    </row>
    <row r="37" spans="2:3" ht="12.75">
      <c r="B37"/>
      <c r="C37"/>
    </row>
    <row r="38" spans="2:3" ht="12.75">
      <c r="B38"/>
      <c r="C38"/>
    </row>
  </sheetData>
  <sheetProtection/>
  <mergeCells count="2">
    <mergeCell ref="A1:H1"/>
    <mergeCell ref="A2:H2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zoomScalePageLayoutView="0" workbookViewId="0" topLeftCell="A1">
      <selection activeCell="A1" sqref="A1:I2"/>
    </sheetView>
  </sheetViews>
  <sheetFormatPr defaultColWidth="11.421875" defaultRowHeight="12.75"/>
  <cols>
    <col min="2" max="2" width="9.8515625" style="1" customWidth="1"/>
    <col min="3" max="3" width="9.8515625" style="6" customWidth="1"/>
    <col min="5" max="5" width="9.8515625" style="6" customWidth="1"/>
    <col min="7" max="7" width="9.8515625" style="6" customWidth="1"/>
    <col min="8" max="8" width="9.8515625" style="1" customWidth="1"/>
    <col min="9" max="9" width="9.8515625" style="6" customWidth="1"/>
  </cols>
  <sheetData>
    <row r="1" spans="1:9" ht="24.75" customHeight="1">
      <c r="A1" s="200" t="s">
        <v>20</v>
      </c>
      <c r="B1" s="200"/>
      <c r="C1" s="200"/>
      <c r="D1" s="200"/>
      <c r="E1" s="200"/>
      <c r="F1" s="200"/>
      <c r="G1" s="200"/>
      <c r="H1" s="200"/>
      <c r="I1" s="143"/>
    </row>
    <row r="2" spans="1:9" ht="24.75" customHeight="1">
      <c r="A2" s="200" t="s">
        <v>33</v>
      </c>
      <c r="B2" s="200"/>
      <c r="C2" s="200"/>
      <c r="D2" s="200"/>
      <c r="E2" s="200"/>
      <c r="F2" s="200"/>
      <c r="G2" s="200"/>
      <c r="H2" s="200"/>
      <c r="I2" s="143"/>
    </row>
    <row r="3" spans="1:9" ht="24.75" customHeight="1" thickBot="1">
      <c r="A3" s="5"/>
      <c r="B3" s="3"/>
      <c r="C3" s="4"/>
      <c r="D3" s="8"/>
      <c r="E3" s="4"/>
      <c r="F3" s="8"/>
      <c r="G3" s="4"/>
      <c r="H3" s="3"/>
      <c r="I3" s="4"/>
    </row>
    <row r="4" spans="1:9" ht="24.75" customHeight="1" thickTop="1">
      <c r="A4" s="9"/>
      <c r="B4" s="10" t="s">
        <v>4</v>
      </c>
      <c r="C4" s="11"/>
      <c r="D4" s="12"/>
      <c r="E4" s="11"/>
      <c r="F4" s="12"/>
      <c r="G4" s="11"/>
      <c r="H4" s="13" t="s">
        <v>0</v>
      </c>
      <c r="I4" s="14"/>
    </row>
    <row r="5" spans="1:9" ht="24.75" customHeight="1">
      <c r="A5" s="15" t="s">
        <v>5</v>
      </c>
      <c r="B5" s="16" t="s">
        <v>1</v>
      </c>
      <c r="C5" s="17"/>
      <c r="D5" s="18" t="s">
        <v>2</v>
      </c>
      <c r="E5" s="17"/>
      <c r="F5" s="18" t="s">
        <v>3</v>
      </c>
      <c r="G5" s="17"/>
      <c r="H5" s="19" t="s">
        <v>6</v>
      </c>
      <c r="I5" s="20"/>
    </row>
    <row r="6" spans="1:9" ht="24.75" customHeight="1" thickBot="1">
      <c r="A6" s="21"/>
      <c r="B6" s="22" t="s">
        <v>7</v>
      </c>
      <c r="C6" s="23" t="s">
        <v>8</v>
      </c>
      <c r="D6" s="24" t="s">
        <v>7</v>
      </c>
      <c r="E6" s="23" t="s">
        <v>8</v>
      </c>
      <c r="F6" s="24" t="s">
        <v>7</v>
      </c>
      <c r="G6" s="23" t="s">
        <v>8</v>
      </c>
      <c r="H6" s="25" t="s">
        <v>7</v>
      </c>
      <c r="I6" s="26" t="s">
        <v>8</v>
      </c>
    </row>
    <row r="7" spans="1:9" ht="24.75" customHeight="1" thickTop="1">
      <c r="A7" s="27" t="s">
        <v>9</v>
      </c>
      <c r="B7" s="7">
        <v>368</v>
      </c>
      <c r="C7" s="28">
        <v>408.43</v>
      </c>
      <c r="D7" s="7">
        <v>13</v>
      </c>
      <c r="E7" s="29">
        <v>27.55</v>
      </c>
      <c r="F7" s="7">
        <v>0</v>
      </c>
      <c r="G7" s="29">
        <v>0</v>
      </c>
      <c r="H7" s="30">
        <f>SUM(B7+D7+F7)</f>
        <v>381</v>
      </c>
      <c r="I7" s="31">
        <f>SUM(C7+E7+G7)</f>
        <v>435.98</v>
      </c>
    </row>
    <row r="8" spans="1:9" ht="24.75" customHeight="1">
      <c r="A8" s="32" t="s">
        <v>10</v>
      </c>
      <c r="B8" s="33">
        <v>616</v>
      </c>
      <c r="C8" s="29">
        <v>3722.33</v>
      </c>
      <c r="D8" s="33">
        <v>56</v>
      </c>
      <c r="E8" s="29">
        <v>88.04</v>
      </c>
      <c r="F8" s="33">
        <v>11</v>
      </c>
      <c r="G8" s="29">
        <v>6.65</v>
      </c>
      <c r="H8" s="34">
        <f>SUM(B8+D8+F8)</f>
        <v>683</v>
      </c>
      <c r="I8" s="35">
        <f>SUM(C8+E8+G8)</f>
        <v>3817.02</v>
      </c>
    </row>
    <row r="9" spans="1:9" ht="24.75" customHeight="1">
      <c r="A9" s="32" t="s">
        <v>11</v>
      </c>
      <c r="B9" s="33">
        <v>143</v>
      </c>
      <c r="C9" s="29">
        <v>857.42</v>
      </c>
      <c r="D9" s="33">
        <v>17</v>
      </c>
      <c r="E9" s="29">
        <v>45.82</v>
      </c>
      <c r="F9" s="33">
        <v>0</v>
      </c>
      <c r="G9" s="29">
        <v>0</v>
      </c>
      <c r="H9" s="34">
        <f aca="true" t="shared" si="0" ref="H9:I17">SUM(B9+D9+F9)</f>
        <v>160</v>
      </c>
      <c r="I9" s="35">
        <f t="shared" si="0"/>
        <v>903.24</v>
      </c>
    </row>
    <row r="10" spans="1:9" ht="24.75" customHeight="1">
      <c r="A10" s="32" t="s">
        <v>12</v>
      </c>
      <c r="B10" s="33">
        <v>3615</v>
      </c>
      <c r="C10" s="29">
        <v>4903.39</v>
      </c>
      <c r="D10" s="33">
        <v>0</v>
      </c>
      <c r="E10" s="29">
        <v>0</v>
      </c>
      <c r="F10" s="33">
        <v>0</v>
      </c>
      <c r="G10" s="29">
        <v>0</v>
      </c>
      <c r="H10" s="34">
        <f t="shared" si="0"/>
        <v>3615</v>
      </c>
      <c r="I10" s="35">
        <f t="shared" si="0"/>
        <v>4903.39</v>
      </c>
    </row>
    <row r="11" spans="1:9" ht="24.75" customHeight="1">
      <c r="A11" s="32" t="s">
        <v>13</v>
      </c>
      <c r="B11" s="33">
        <v>1785</v>
      </c>
      <c r="C11" s="29">
        <v>16487.56</v>
      </c>
      <c r="D11" s="33">
        <v>30</v>
      </c>
      <c r="E11" s="29">
        <v>1029.66</v>
      </c>
      <c r="F11" s="33">
        <v>131</v>
      </c>
      <c r="G11" s="29">
        <v>896.32</v>
      </c>
      <c r="H11" s="34">
        <f t="shared" si="0"/>
        <v>1946</v>
      </c>
      <c r="I11" s="35">
        <f t="shared" si="0"/>
        <v>18413.54</v>
      </c>
    </row>
    <row r="12" spans="1:9" ht="24.75" customHeight="1">
      <c r="A12" s="32" t="s">
        <v>14</v>
      </c>
      <c r="B12" s="33">
        <v>1310</v>
      </c>
      <c r="C12" s="29">
        <v>12589.19</v>
      </c>
      <c r="D12" s="33">
        <v>558</v>
      </c>
      <c r="E12" s="29">
        <v>9138.71</v>
      </c>
      <c r="F12" s="33">
        <v>0</v>
      </c>
      <c r="G12" s="29">
        <v>0</v>
      </c>
      <c r="H12" s="34">
        <f t="shared" si="0"/>
        <v>1868</v>
      </c>
      <c r="I12" s="35">
        <f t="shared" si="0"/>
        <v>21727.9</v>
      </c>
    </row>
    <row r="13" spans="1:9" ht="24.75" customHeight="1">
      <c r="A13" s="32" t="s">
        <v>15</v>
      </c>
      <c r="B13" s="33">
        <v>3929</v>
      </c>
      <c r="C13" s="29">
        <v>73879.38</v>
      </c>
      <c r="D13" s="33">
        <v>426</v>
      </c>
      <c r="E13" s="29">
        <v>6580.66</v>
      </c>
      <c r="F13" s="33">
        <v>37</v>
      </c>
      <c r="G13" s="29">
        <v>59.49</v>
      </c>
      <c r="H13" s="34">
        <f t="shared" si="0"/>
        <v>4392</v>
      </c>
      <c r="I13" s="35">
        <f t="shared" si="0"/>
        <v>80519.53000000001</v>
      </c>
    </row>
    <row r="14" spans="1:9" ht="24.75" customHeight="1">
      <c r="A14" s="32" t="s">
        <v>16</v>
      </c>
      <c r="B14" s="33">
        <v>2760</v>
      </c>
      <c r="C14" s="29">
        <v>142372.68</v>
      </c>
      <c r="D14" s="33">
        <v>341</v>
      </c>
      <c r="E14" s="29">
        <v>6489.28</v>
      </c>
      <c r="F14" s="33">
        <v>0</v>
      </c>
      <c r="G14" s="29">
        <v>0</v>
      </c>
      <c r="H14" s="34">
        <f t="shared" si="0"/>
        <v>3101</v>
      </c>
      <c r="I14" s="35">
        <f t="shared" si="0"/>
        <v>148861.96</v>
      </c>
    </row>
    <row r="15" spans="1:9" ht="24.75" customHeight="1">
      <c r="A15" s="32" t="s">
        <v>17</v>
      </c>
      <c r="B15" s="33">
        <v>1751</v>
      </c>
      <c r="C15" s="29">
        <v>29406.29</v>
      </c>
      <c r="D15" s="33">
        <v>134</v>
      </c>
      <c r="E15" s="29">
        <v>666.46</v>
      </c>
      <c r="F15" s="33">
        <v>0</v>
      </c>
      <c r="G15" s="29">
        <v>0</v>
      </c>
      <c r="H15" s="34">
        <f t="shared" si="0"/>
        <v>1885</v>
      </c>
      <c r="I15" s="35">
        <f t="shared" si="0"/>
        <v>30072.75</v>
      </c>
    </row>
    <row r="16" spans="1:9" ht="24.75" customHeight="1">
      <c r="A16" s="32" t="s">
        <v>18</v>
      </c>
      <c r="B16" s="33">
        <v>453</v>
      </c>
      <c r="C16" s="29">
        <v>1778.5</v>
      </c>
      <c r="D16" s="33">
        <v>0</v>
      </c>
      <c r="E16" s="29">
        <v>0</v>
      </c>
      <c r="F16" s="33">
        <v>0</v>
      </c>
      <c r="G16" s="29">
        <v>0</v>
      </c>
      <c r="H16" s="34">
        <f t="shared" si="0"/>
        <v>453</v>
      </c>
      <c r="I16" s="35">
        <f t="shared" si="0"/>
        <v>1778.5</v>
      </c>
    </row>
    <row r="17" spans="1:9" ht="24.75" customHeight="1" thickBot="1">
      <c r="A17" s="36" t="s">
        <v>19</v>
      </c>
      <c r="B17" s="7">
        <v>24</v>
      </c>
      <c r="C17" s="29">
        <v>443.39</v>
      </c>
      <c r="D17" s="7">
        <v>3</v>
      </c>
      <c r="E17" s="29">
        <v>2.21</v>
      </c>
      <c r="F17" s="7">
        <v>0</v>
      </c>
      <c r="G17" s="29">
        <v>0</v>
      </c>
      <c r="H17" s="34">
        <f t="shared" si="0"/>
        <v>27</v>
      </c>
      <c r="I17" s="35">
        <f t="shared" si="0"/>
        <v>445.59999999999997</v>
      </c>
    </row>
    <row r="18" spans="1:9" ht="24.75" customHeight="1" thickBot="1" thickTop="1">
      <c r="A18" s="21" t="s">
        <v>0</v>
      </c>
      <c r="B18" s="37">
        <f aca="true" t="shared" si="1" ref="B18:I18">SUM(B7:B17)</f>
        <v>16754</v>
      </c>
      <c r="C18" s="38">
        <f t="shared" si="1"/>
        <v>286848.56</v>
      </c>
      <c r="D18" s="37">
        <f t="shared" si="1"/>
        <v>1578</v>
      </c>
      <c r="E18" s="38">
        <f t="shared" si="1"/>
        <v>24068.389999999996</v>
      </c>
      <c r="F18" s="37">
        <f t="shared" si="1"/>
        <v>179</v>
      </c>
      <c r="G18" s="38">
        <f t="shared" si="1"/>
        <v>962.46</v>
      </c>
      <c r="H18" s="39">
        <f t="shared" si="1"/>
        <v>18511</v>
      </c>
      <c r="I18" s="40">
        <f t="shared" si="1"/>
        <v>311879.41</v>
      </c>
    </row>
    <row r="19" ht="24.75" customHeight="1" thickTop="1"/>
    <row r="20" ht="24.75" customHeight="1"/>
    <row r="23" spans="2:3" ht="12.75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2:3" ht="12.75">
      <c r="B31"/>
      <c r="C31"/>
    </row>
    <row r="32" spans="2:3" ht="12.75">
      <c r="B32"/>
      <c r="C32"/>
    </row>
    <row r="33" spans="2:3" ht="12.75">
      <c r="B33"/>
      <c r="C33"/>
    </row>
    <row r="34" spans="2:3" ht="12.75">
      <c r="B34"/>
      <c r="C34"/>
    </row>
    <row r="35" spans="2:3" ht="12.75">
      <c r="B35"/>
      <c r="C35"/>
    </row>
    <row r="36" spans="2:3" ht="12.75">
      <c r="B36"/>
      <c r="C36"/>
    </row>
    <row r="37" spans="2:3" ht="12.75">
      <c r="B37"/>
      <c r="C37"/>
    </row>
    <row r="38" spans="2:3" ht="12.75">
      <c r="B38"/>
      <c r="C38"/>
    </row>
  </sheetData>
  <sheetProtection/>
  <mergeCells count="2">
    <mergeCell ref="A1:H1"/>
    <mergeCell ref="A2:H2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zoomScalePageLayoutView="0" workbookViewId="0" topLeftCell="A1">
      <selection activeCell="A1" sqref="A1:I2"/>
    </sheetView>
  </sheetViews>
  <sheetFormatPr defaultColWidth="11.421875" defaultRowHeight="12.75"/>
  <cols>
    <col min="2" max="2" width="9.8515625" style="1" customWidth="1"/>
    <col min="3" max="3" width="9.8515625" style="6" customWidth="1"/>
    <col min="5" max="5" width="9.8515625" style="6" customWidth="1"/>
    <col min="7" max="7" width="9.8515625" style="6" customWidth="1"/>
    <col min="8" max="8" width="9.8515625" style="1" customWidth="1"/>
    <col min="9" max="9" width="9.8515625" style="6" customWidth="1"/>
  </cols>
  <sheetData>
    <row r="1" spans="1:9" ht="24.75" customHeight="1">
      <c r="A1" s="200" t="s">
        <v>20</v>
      </c>
      <c r="B1" s="200"/>
      <c r="C1" s="200"/>
      <c r="D1" s="200"/>
      <c r="E1" s="200"/>
      <c r="F1" s="200"/>
      <c r="G1" s="200"/>
      <c r="H1" s="200"/>
      <c r="I1" s="143"/>
    </row>
    <row r="2" spans="1:9" ht="24.75" customHeight="1">
      <c r="A2" s="200" t="s">
        <v>32</v>
      </c>
      <c r="B2" s="200"/>
      <c r="C2" s="200"/>
      <c r="D2" s="200"/>
      <c r="E2" s="200"/>
      <c r="F2" s="200"/>
      <c r="G2" s="200"/>
      <c r="H2" s="200"/>
      <c r="I2" s="143"/>
    </row>
    <row r="3" spans="1:9" ht="24.75" customHeight="1" thickBot="1">
      <c r="A3" s="5"/>
      <c r="B3" s="3"/>
      <c r="C3" s="4"/>
      <c r="D3" s="8"/>
      <c r="E3" s="4"/>
      <c r="F3" s="8"/>
      <c r="G3" s="4"/>
      <c r="H3" s="3"/>
      <c r="I3" s="4"/>
    </row>
    <row r="4" spans="1:9" ht="24.75" customHeight="1" thickTop="1">
      <c r="A4" s="9"/>
      <c r="B4" s="10" t="s">
        <v>4</v>
      </c>
      <c r="C4" s="11"/>
      <c r="D4" s="12"/>
      <c r="E4" s="11"/>
      <c r="F4" s="12"/>
      <c r="G4" s="11"/>
      <c r="H4" s="13" t="s">
        <v>0</v>
      </c>
      <c r="I4" s="14"/>
    </row>
    <row r="5" spans="1:9" ht="24.75" customHeight="1">
      <c r="A5" s="15" t="s">
        <v>5</v>
      </c>
      <c r="B5" s="16" t="s">
        <v>1</v>
      </c>
      <c r="C5" s="17"/>
      <c r="D5" s="18" t="s">
        <v>2</v>
      </c>
      <c r="E5" s="17"/>
      <c r="F5" s="18" t="s">
        <v>3</v>
      </c>
      <c r="G5" s="17"/>
      <c r="H5" s="19" t="s">
        <v>6</v>
      </c>
      <c r="I5" s="20"/>
    </row>
    <row r="6" spans="1:9" ht="24.75" customHeight="1" thickBot="1">
      <c r="A6" s="21"/>
      <c r="B6" s="22" t="s">
        <v>7</v>
      </c>
      <c r="C6" s="23" t="s">
        <v>8</v>
      </c>
      <c r="D6" s="24" t="s">
        <v>7</v>
      </c>
      <c r="E6" s="23" t="s">
        <v>8</v>
      </c>
      <c r="F6" s="24" t="s">
        <v>7</v>
      </c>
      <c r="G6" s="23" t="s">
        <v>8</v>
      </c>
      <c r="H6" s="25" t="s">
        <v>7</v>
      </c>
      <c r="I6" s="26" t="s">
        <v>8</v>
      </c>
    </row>
    <row r="7" spans="1:9" ht="24.75" customHeight="1" thickTop="1">
      <c r="A7" s="27" t="s">
        <v>9</v>
      </c>
      <c r="B7" s="7">
        <v>331</v>
      </c>
      <c r="C7" s="28">
        <v>584.34</v>
      </c>
      <c r="D7" s="7">
        <v>7</v>
      </c>
      <c r="E7" s="29">
        <v>5.75</v>
      </c>
      <c r="F7" s="7">
        <v>0</v>
      </c>
      <c r="G7" s="29">
        <v>0</v>
      </c>
      <c r="H7" s="30">
        <f>SUM(B7+D7+F7)</f>
        <v>338</v>
      </c>
      <c r="I7" s="31">
        <f>SUM(C7+E7+G7)</f>
        <v>590.09</v>
      </c>
    </row>
    <row r="8" spans="1:9" ht="24.75" customHeight="1">
      <c r="A8" s="32" t="s">
        <v>10</v>
      </c>
      <c r="B8" s="33">
        <v>626</v>
      </c>
      <c r="C8" s="29">
        <v>4072.1</v>
      </c>
      <c r="D8" s="33">
        <v>51</v>
      </c>
      <c r="E8" s="29">
        <v>80.37</v>
      </c>
      <c r="F8" s="33">
        <v>0</v>
      </c>
      <c r="G8" s="29">
        <v>0</v>
      </c>
      <c r="H8" s="34">
        <f>SUM(B8+D8+F8)</f>
        <v>677</v>
      </c>
      <c r="I8" s="35">
        <f>SUM(C8+E8+G8)</f>
        <v>4152.47</v>
      </c>
    </row>
    <row r="9" spans="1:9" ht="24.75" customHeight="1">
      <c r="A9" s="32" t="s">
        <v>11</v>
      </c>
      <c r="B9" s="33">
        <v>178</v>
      </c>
      <c r="C9" s="29">
        <v>2006.71</v>
      </c>
      <c r="D9" s="33">
        <v>32</v>
      </c>
      <c r="E9" s="29">
        <v>230.37</v>
      </c>
      <c r="F9" s="33">
        <v>0</v>
      </c>
      <c r="G9" s="29">
        <v>0</v>
      </c>
      <c r="H9" s="34">
        <f aca="true" t="shared" si="0" ref="H9:I17">SUM(B9+D9+F9)</f>
        <v>210</v>
      </c>
      <c r="I9" s="35">
        <f t="shared" si="0"/>
        <v>2237.08</v>
      </c>
    </row>
    <row r="10" spans="1:9" ht="24.75" customHeight="1">
      <c r="A10" s="32" t="s">
        <v>12</v>
      </c>
      <c r="B10" s="33">
        <v>3277</v>
      </c>
      <c r="C10" s="29">
        <v>6717.37</v>
      </c>
      <c r="D10" s="33">
        <v>0</v>
      </c>
      <c r="E10" s="29">
        <v>0</v>
      </c>
      <c r="F10" s="33">
        <v>0</v>
      </c>
      <c r="G10" s="29">
        <v>0</v>
      </c>
      <c r="H10" s="34">
        <f t="shared" si="0"/>
        <v>3277</v>
      </c>
      <c r="I10" s="35">
        <f t="shared" si="0"/>
        <v>6717.37</v>
      </c>
    </row>
    <row r="11" spans="1:9" ht="24.75" customHeight="1">
      <c r="A11" s="32" t="s">
        <v>13</v>
      </c>
      <c r="B11" s="33">
        <v>1649</v>
      </c>
      <c r="C11" s="29">
        <v>15685.57</v>
      </c>
      <c r="D11" s="33">
        <v>34</v>
      </c>
      <c r="E11" s="29">
        <v>337.88</v>
      </c>
      <c r="F11" s="33">
        <v>0</v>
      </c>
      <c r="G11" s="29">
        <v>0</v>
      </c>
      <c r="H11" s="34">
        <f t="shared" si="0"/>
        <v>1683</v>
      </c>
      <c r="I11" s="35">
        <f t="shared" si="0"/>
        <v>16023.449999999999</v>
      </c>
    </row>
    <row r="12" spans="1:9" ht="24.75" customHeight="1">
      <c r="A12" s="32" t="s">
        <v>14</v>
      </c>
      <c r="B12" s="33">
        <v>991</v>
      </c>
      <c r="C12" s="29">
        <v>8795.29</v>
      </c>
      <c r="D12" s="33">
        <v>33</v>
      </c>
      <c r="E12" s="29">
        <v>146.79</v>
      </c>
      <c r="F12" s="33">
        <v>0</v>
      </c>
      <c r="G12" s="29">
        <v>0</v>
      </c>
      <c r="H12" s="34">
        <f t="shared" si="0"/>
        <v>1024</v>
      </c>
      <c r="I12" s="35">
        <f t="shared" si="0"/>
        <v>8942.080000000002</v>
      </c>
    </row>
    <row r="13" spans="1:9" ht="24.75" customHeight="1">
      <c r="A13" s="32" t="s">
        <v>15</v>
      </c>
      <c r="B13" s="33">
        <v>4409</v>
      </c>
      <c r="C13" s="29">
        <v>70602.08</v>
      </c>
      <c r="D13" s="33">
        <v>457</v>
      </c>
      <c r="E13" s="29">
        <v>4084.52</v>
      </c>
      <c r="F13" s="33">
        <v>31</v>
      </c>
      <c r="G13" s="29">
        <v>29.46</v>
      </c>
      <c r="H13" s="34">
        <f t="shared" si="0"/>
        <v>4897</v>
      </c>
      <c r="I13" s="35">
        <f t="shared" si="0"/>
        <v>74716.06000000001</v>
      </c>
    </row>
    <row r="14" spans="1:9" ht="24.75" customHeight="1">
      <c r="A14" s="32" t="s">
        <v>16</v>
      </c>
      <c r="B14" s="33">
        <v>3237</v>
      </c>
      <c r="C14" s="29">
        <v>155719.11</v>
      </c>
      <c r="D14" s="33">
        <v>245</v>
      </c>
      <c r="E14" s="29">
        <v>3643.31</v>
      </c>
      <c r="F14" s="33">
        <v>0</v>
      </c>
      <c r="G14" s="29">
        <v>0</v>
      </c>
      <c r="H14" s="34">
        <f t="shared" si="0"/>
        <v>3482</v>
      </c>
      <c r="I14" s="35">
        <f t="shared" si="0"/>
        <v>159362.41999999998</v>
      </c>
    </row>
    <row r="15" spans="1:9" ht="24.75" customHeight="1">
      <c r="A15" s="32" t="s">
        <v>17</v>
      </c>
      <c r="B15" s="33">
        <v>2812</v>
      </c>
      <c r="C15" s="29">
        <v>26570.38</v>
      </c>
      <c r="D15" s="33">
        <v>130</v>
      </c>
      <c r="E15" s="29">
        <v>819.46</v>
      </c>
      <c r="F15" s="33">
        <v>0</v>
      </c>
      <c r="G15" s="29">
        <v>0</v>
      </c>
      <c r="H15" s="34">
        <f t="shared" si="0"/>
        <v>2942</v>
      </c>
      <c r="I15" s="35">
        <f t="shared" si="0"/>
        <v>27389.84</v>
      </c>
    </row>
    <row r="16" spans="1:9" ht="24.75" customHeight="1">
      <c r="A16" s="32" t="s">
        <v>18</v>
      </c>
      <c r="B16" s="33">
        <v>511</v>
      </c>
      <c r="C16" s="29">
        <v>1831.05</v>
      </c>
      <c r="D16" s="33">
        <v>0</v>
      </c>
      <c r="E16" s="29">
        <v>0</v>
      </c>
      <c r="F16" s="33">
        <v>0</v>
      </c>
      <c r="G16" s="29">
        <v>0</v>
      </c>
      <c r="H16" s="34">
        <f t="shared" si="0"/>
        <v>511</v>
      </c>
      <c r="I16" s="35">
        <f t="shared" si="0"/>
        <v>1831.05</v>
      </c>
    </row>
    <row r="17" spans="1:9" ht="24.75" customHeight="1" thickBot="1">
      <c r="A17" s="36" t="s">
        <v>19</v>
      </c>
      <c r="B17" s="7">
        <v>25</v>
      </c>
      <c r="C17" s="29">
        <v>232.85</v>
      </c>
      <c r="D17" s="7">
        <v>1</v>
      </c>
      <c r="E17" s="29">
        <v>0.5</v>
      </c>
      <c r="F17" s="7">
        <v>0</v>
      </c>
      <c r="G17" s="29">
        <v>0</v>
      </c>
      <c r="H17" s="34">
        <f t="shared" si="0"/>
        <v>26</v>
      </c>
      <c r="I17" s="35">
        <f t="shared" si="0"/>
        <v>233.35</v>
      </c>
    </row>
    <row r="18" spans="1:9" ht="24.75" customHeight="1" thickBot="1" thickTop="1">
      <c r="A18" s="21" t="s">
        <v>0</v>
      </c>
      <c r="B18" s="37">
        <f aca="true" t="shared" si="1" ref="B18:I18">SUM(B7:B17)</f>
        <v>18046</v>
      </c>
      <c r="C18" s="38">
        <f t="shared" si="1"/>
        <v>292816.85</v>
      </c>
      <c r="D18" s="37">
        <f t="shared" si="1"/>
        <v>990</v>
      </c>
      <c r="E18" s="38">
        <f t="shared" si="1"/>
        <v>9348.95</v>
      </c>
      <c r="F18" s="37">
        <f t="shared" si="1"/>
        <v>31</v>
      </c>
      <c r="G18" s="38">
        <f t="shared" si="1"/>
        <v>29.46</v>
      </c>
      <c r="H18" s="39">
        <f t="shared" si="1"/>
        <v>19067</v>
      </c>
      <c r="I18" s="40">
        <f t="shared" si="1"/>
        <v>302195.26</v>
      </c>
    </row>
    <row r="19" ht="24.75" customHeight="1" thickTop="1"/>
    <row r="20" ht="24.75" customHeight="1"/>
    <row r="23" spans="2:3" ht="12.75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2:3" ht="12.75">
      <c r="B31"/>
      <c r="C31"/>
    </row>
    <row r="32" spans="2:3" ht="12.75">
      <c r="B32"/>
      <c r="C32"/>
    </row>
    <row r="33" spans="2:3" ht="12.75">
      <c r="B33"/>
      <c r="C33"/>
    </row>
    <row r="34" spans="2:3" ht="12.75">
      <c r="B34"/>
      <c r="C34"/>
    </row>
    <row r="35" spans="2:3" ht="12.75">
      <c r="B35"/>
      <c r="C35"/>
    </row>
    <row r="36" spans="2:3" ht="12.75">
      <c r="B36"/>
      <c r="C36"/>
    </row>
    <row r="37" spans="2:3" ht="12.75">
      <c r="B37"/>
      <c r="C37"/>
    </row>
    <row r="38" spans="2:3" ht="12.75">
      <c r="B38"/>
      <c r="C38"/>
    </row>
  </sheetData>
  <sheetProtection/>
  <mergeCells count="2">
    <mergeCell ref="A1:H1"/>
    <mergeCell ref="A2:H2"/>
  </mergeCell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zoomScalePageLayoutView="0" workbookViewId="0" topLeftCell="A1">
      <selection activeCell="A1" sqref="A1:I2"/>
    </sheetView>
  </sheetViews>
  <sheetFormatPr defaultColWidth="11.421875" defaultRowHeight="12.75"/>
  <cols>
    <col min="2" max="2" width="9.8515625" style="1" customWidth="1"/>
    <col min="3" max="3" width="9.8515625" style="6" customWidth="1"/>
    <col min="5" max="5" width="9.8515625" style="6" customWidth="1"/>
    <col min="7" max="7" width="9.8515625" style="6" customWidth="1"/>
    <col min="8" max="8" width="9.8515625" style="1" customWidth="1"/>
    <col min="9" max="9" width="9.8515625" style="6" customWidth="1"/>
  </cols>
  <sheetData>
    <row r="1" spans="1:9" ht="24.75" customHeight="1">
      <c r="A1" s="200" t="s">
        <v>20</v>
      </c>
      <c r="B1" s="200"/>
      <c r="C1" s="200"/>
      <c r="D1" s="200"/>
      <c r="E1" s="200"/>
      <c r="F1" s="200"/>
      <c r="G1" s="200"/>
      <c r="H1" s="200"/>
      <c r="I1" s="143"/>
    </row>
    <row r="2" spans="1:9" ht="24.75" customHeight="1">
      <c r="A2" s="200" t="s">
        <v>31</v>
      </c>
      <c r="B2" s="200"/>
      <c r="C2" s="200"/>
      <c r="D2" s="200"/>
      <c r="E2" s="200"/>
      <c r="F2" s="200"/>
      <c r="G2" s="200"/>
      <c r="H2" s="200"/>
      <c r="I2" s="143"/>
    </row>
    <row r="3" spans="1:9" ht="24.75" customHeight="1" thickBot="1">
      <c r="A3" s="5"/>
      <c r="B3" s="3"/>
      <c r="C3" s="4"/>
      <c r="D3" s="8"/>
      <c r="E3" s="4"/>
      <c r="F3" s="8"/>
      <c r="G3" s="4"/>
      <c r="H3" s="3"/>
      <c r="I3" s="4"/>
    </row>
    <row r="4" spans="1:9" ht="24.75" customHeight="1" thickTop="1">
      <c r="A4" s="9"/>
      <c r="B4" s="10" t="s">
        <v>4</v>
      </c>
      <c r="C4" s="11"/>
      <c r="D4" s="12"/>
      <c r="E4" s="11"/>
      <c r="F4" s="12"/>
      <c r="G4" s="11"/>
      <c r="H4" s="13" t="s">
        <v>0</v>
      </c>
      <c r="I4" s="14"/>
    </row>
    <row r="5" spans="1:9" ht="24.75" customHeight="1">
      <c r="A5" s="15" t="s">
        <v>5</v>
      </c>
      <c r="B5" s="16" t="s">
        <v>1</v>
      </c>
      <c r="C5" s="17"/>
      <c r="D5" s="18" t="s">
        <v>2</v>
      </c>
      <c r="E5" s="17"/>
      <c r="F5" s="18" t="s">
        <v>3</v>
      </c>
      <c r="G5" s="17"/>
      <c r="H5" s="19" t="s">
        <v>6</v>
      </c>
      <c r="I5" s="20"/>
    </row>
    <row r="6" spans="1:9" ht="24.75" customHeight="1" thickBot="1">
      <c r="A6" s="21"/>
      <c r="B6" s="22" t="s">
        <v>7</v>
      </c>
      <c r="C6" s="23" t="s">
        <v>8</v>
      </c>
      <c r="D6" s="24" t="s">
        <v>7</v>
      </c>
      <c r="E6" s="23" t="s">
        <v>8</v>
      </c>
      <c r="F6" s="24" t="s">
        <v>7</v>
      </c>
      <c r="G6" s="23" t="s">
        <v>8</v>
      </c>
      <c r="H6" s="25" t="s">
        <v>7</v>
      </c>
      <c r="I6" s="26" t="s">
        <v>8</v>
      </c>
    </row>
    <row r="7" spans="1:9" ht="24.75" customHeight="1" thickTop="1">
      <c r="A7" s="27" t="s">
        <v>9</v>
      </c>
      <c r="B7" s="7">
        <v>156</v>
      </c>
      <c r="C7" s="28">
        <v>151.24</v>
      </c>
      <c r="D7" s="7">
        <v>4</v>
      </c>
      <c r="E7" s="29">
        <v>2.25</v>
      </c>
      <c r="F7" s="7">
        <v>0</v>
      </c>
      <c r="G7" s="29">
        <v>0</v>
      </c>
      <c r="H7" s="30">
        <f aca="true" t="shared" si="0" ref="H7:H17">SUM(B7+D7+F7)</f>
        <v>160</v>
      </c>
      <c r="I7" s="31">
        <f aca="true" t="shared" si="1" ref="I7:I17">SUM(C7+E7+G7)</f>
        <v>153.49</v>
      </c>
    </row>
    <row r="8" spans="1:9" ht="24.75" customHeight="1">
      <c r="A8" s="32" t="s">
        <v>10</v>
      </c>
      <c r="B8" s="33">
        <v>530</v>
      </c>
      <c r="C8" s="29">
        <v>3887.64</v>
      </c>
      <c r="D8" s="33">
        <v>42</v>
      </c>
      <c r="E8" s="29">
        <v>43.44</v>
      </c>
      <c r="F8" s="33">
        <v>0</v>
      </c>
      <c r="G8" s="29">
        <v>0</v>
      </c>
      <c r="H8" s="34">
        <f t="shared" si="0"/>
        <v>572</v>
      </c>
      <c r="I8" s="35">
        <f t="shared" si="1"/>
        <v>3931.08</v>
      </c>
    </row>
    <row r="9" spans="1:9" ht="24.75" customHeight="1">
      <c r="A9" s="32" t="s">
        <v>11</v>
      </c>
      <c r="B9" s="33">
        <v>191</v>
      </c>
      <c r="C9" s="29">
        <v>2782.28</v>
      </c>
      <c r="D9" s="33">
        <v>39</v>
      </c>
      <c r="E9" s="29">
        <v>199.13</v>
      </c>
      <c r="F9" s="33">
        <v>0</v>
      </c>
      <c r="G9" s="29">
        <v>0</v>
      </c>
      <c r="H9" s="34">
        <f t="shared" si="0"/>
        <v>230</v>
      </c>
      <c r="I9" s="35">
        <f t="shared" si="1"/>
        <v>2981.4100000000003</v>
      </c>
    </row>
    <row r="10" spans="1:9" ht="24.75" customHeight="1">
      <c r="A10" s="32" t="s">
        <v>12</v>
      </c>
      <c r="B10" s="33">
        <v>2929</v>
      </c>
      <c r="C10" s="29">
        <v>8840.02</v>
      </c>
      <c r="D10" s="33">
        <v>496</v>
      </c>
      <c r="E10" s="29">
        <v>1620.78</v>
      </c>
      <c r="F10" s="33">
        <v>0</v>
      </c>
      <c r="G10" s="29">
        <v>0</v>
      </c>
      <c r="H10" s="34">
        <f t="shared" si="0"/>
        <v>3425</v>
      </c>
      <c r="I10" s="35">
        <f t="shared" si="1"/>
        <v>10460.800000000001</v>
      </c>
    </row>
    <row r="11" spans="1:9" ht="24.75" customHeight="1">
      <c r="A11" s="32" t="s">
        <v>13</v>
      </c>
      <c r="B11" s="33">
        <v>80</v>
      </c>
      <c r="C11" s="29">
        <v>1064.27</v>
      </c>
      <c r="D11" s="33">
        <v>1610</v>
      </c>
      <c r="E11" s="29">
        <v>15211.28</v>
      </c>
      <c r="F11" s="33">
        <v>0</v>
      </c>
      <c r="G11" s="29">
        <v>0</v>
      </c>
      <c r="H11" s="34">
        <f t="shared" si="0"/>
        <v>1690</v>
      </c>
      <c r="I11" s="35">
        <f t="shared" si="1"/>
        <v>16275.550000000001</v>
      </c>
    </row>
    <row r="12" spans="1:9" ht="24.75" customHeight="1">
      <c r="A12" s="32" t="s">
        <v>14</v>
      </c>
      <c r="B12" s="33">
        <v>707</v>
      </c>
      <c r="C12" s="29">
        <v>6523.94</v>
      </c>
      <c r="D12" s="33">
        <v>314</v>
      </c>
      <c r="E12" s="29">
        <v>2772.05</v>
      </c>
      <c r="F12" s="33">
        <v>0</v>
      </c>
      <c r="G12" s="29">
        <v>0</v>
      </c>
      <c r="H12" s="34">
        <f t="shared" si="0"/>
        <v>1021</v>
      </c>
      <c r="I12" s="35">
        <f t="shared" si="1"/>
        <v>9295.99</v>
      </c>
    </row>
    <row r="13" spans="1:9" ht="24.75" customHeight="1">
      <c r="A13" s="32" t="s">
        <v>15</v>
      </c>
      <c r="B13" s="33">
        <v>3100</v>
      </c>
      <c r="C13" s="29">
        <v>62189.8</v>
      </c>
      <c r="D13" s="33">
        <v>230</v>
      </c>
      <c r="E13" s="29">
        <v>2796.18</v>
      </c>
      <c r="F13" s="33">
        <v>0</v>
      </c>
      <c r="G13" s="29">
        <v>0</v>
      </c>
      <c r="H13" s="34">
        <f t="shared" si="0"/>
        <v>3330</v>
      </c>
      <c r="I13" s="35">
        <f t="shared" si="1"/>
        <v>64985.98</v>
      </c>
    </row>
    <row r="14" spans="1:9" ht="24.75" customHeight="1">
      <c r="A14" s="32" t="s">
        <v>16</v>
      </c>
      <c r="B14" s="33">
        <v>2138</v>
      </c>
      <c r="C14" s="29">
        <v>127367.32</v>
      </c>
      <c r="D14" s="33">
        <v>213</v>
      </c>
      <c r="E14" s="29">
        <v>3733.44</v>
      </c>
      <c r="F14" s="33">
        <v>0</v>
      </c>
      <c r="G14" s="29">
        <v>0</v>
      </c>
      <c r="H14" s="34">
        <f t="shared" si="0"/>
        <v>2351</v>
      </c>
      <c r="I14" s="35">
        <f t="shared" si="1"/>
        <v>131100.76</v>
      </c>
    </row>
    <row r="15" spans="1:9" ht="24.75" customHeight="1">
      <c r="A15" s="32" t="s">
        <v>17</v>
      </c>
      <c r="B15" s="33">
        <v>1906</v>
      </c>
      <c r="C15" s="29">
        <v>24160.81</v>
      </c>
      <c r="D15" s="33">
        <v>172</v>
      </c>
      <c r="E15" s="29">
        <v>1551.41</v>
      </c>
      <c r="F15" s="33">
        <v>0</v>
      </c>
      <c r="G15" s="29">
        <v>0</v>
      </c>
      <c r="H15" s="34">
        <f t="shared" si="0"/>
        <v>2078</v>
      </c>
      <c r="I15" s="35">
        <f t="shared" si="1"/>
        <v>25712.22</v>
      </c>
    </row>
    <row r="16" spans="1:9" ht="24.75" customHeight="1">
      <c r="A16" s="32" t="s">
        <v>18</v>
      </c>
      <c r="B16" s="33">
        <v>480</v>
      </c>
      <c r="C16" s="29">
        <v>1758.78</v>
      </c>
      <c r="D16" s="33">
        <v>14</v>
      </c>
      <c r="E16" s="29">
        <v>66</v>
      </c>
      <c r="F16" s="33">
        <v>0</v>
      </c>
      <c r="G16" s="29">
        <v>0</v>
      </c>
      <c r="H16" s="34">
        <f t="shared" si="0"/>
        <v>494</v>
      </c>
      <c r="I16" s="35">
        <f t="shared" si="1"/>
        <v>1824.78</v>
      </c>
    </row>
    <row r="17" spans="1:9" ht="24.75" customHeight="1" thickBot="1">
      <c r="A17" s="36" t="s">
        <v>19</v>
      </c>
      <c r="B17" s="7">
        <v>34</v>
      </c>
      <c r="C17" s="29">
        <v>259.79</v>
      </c>
      <c r="D17" s="7">
        <v>0</v>
      </c>
      <c r="E17" s="29">
        <v>0</v>
      </c>
      <c r="F17" s="7">
        <v>0</v>
      </c>
      <c r="G17" s="29">
        <v>0</v>
      </c>
      <c r="H17" s="34">
        <f t="shared" si="0"/>
        <v>34</v>
      </c>
      <c r="I17" s="35">
        <f t="shared" si="1"/>
        <v>259.79</v>
      </c>
    </row>
    <row r="18" spans="1:9" ht="24.75" customHeight="1" thickBot="1" thickTop="1">
      <c r="A18" s="21" t="s">
        <v>0</v>
      </c>
      <c r="B18" s="37">
        <f aca="true" t="shared" si="2" ref="B18:I18">SUM(B7:B17)</f>
        <v>12251</v>
      </c>
      <c r="C18" s="38">
        <f t="shared" si="2"/>
        <v>238985.89</v>
      </c>
      <c r="D18" s="37">
        <f t="shared" si="2"/>
        <v>3134</v>
      </c>
      <c r="E18" s="38">
        <f t="shared" si="2"/>
        <v>27995.96</v>
      </c>
      <c r="F18" s="37">
        <f t="shared" si="2"/>
        <v>0</v>
      </c>
      <c r="G18" s="38">
        <f t="shared" si="2"/>
        <v>0</v>
      </c>
      <c r="H18" s="39">
        <f t="shared" si="2"/>
        <v>15385</v>
      </c>
      <c r="I18" s="40">
        <f t="shared" si="2"/>
        <v>266981.85000000003</v>
      </c>
    </row>
    <row r="19" ht="24.75" customHeight="1" thickTop="1"/>
    <row r="20" ht="24.75" customHeight="1"/>
    <row r="23" spans="2:3" ht="12.75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2:3" ht="12.75">
      <c r="B31"/>
      <c r="C31"/>
    </row>
    <row r="32" spans="2:3" ht="12.75">
      <c r="B32"/>
      <c r="C32"/>
    </row>
    <row r="33" spans="2:3" ht="12.75">
      <c r="B33"/>
      <c r="C33"/>
    </row>
    <row r="34" spans="2:3" ht="12.75">
      <c r="B34"/>
      <c r="C34"/>
    </row>
    <row r="35" spans="2:3" ht="12.75">
      <c r="B35"/>
      <c r="C35"/>
    </row>
    <row r="36" spans="2:3" ht="12.75">
      <c r="B36"/>
      <c r="C36"/>
    </row>
    <row r="37" spans="2:3" ht="12.75">
      <c r="B37"/>
      <c r="C37"/>
    </row>
    <row r="38" spans="2:3" ht="12.75">
      <c r="B38"/>
      <c r="C38"/>
    </row>
  </sheetData>
  <sheetProtection/>
  <mergeCells count="2">
    <mergeCell ref="A1:H1"/>
    <mergeCell ref="A2:H2"/>
  </mergeCells>
  <printOptions horizontalCentered="1"/>
  <pageMargins left="0.75" right="0.75" top="1" bottom="1" header="0" footer="0"/>
  <pageSetup horizontalDpi="300" verticalDpi="300" orientation="landscape" r:id="rId1"/>
  <headerFooter alignWithMargins="0">
    <oddFooter>&amp;L&amp;8FUENTE: DEPTO. MANEJO DEL FUEGO - CONAF.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zoomScalePageLayoutView="0" workbookViewId="0" topLeftCell="A1">
      <selection activeCell="A1" sqref="A1:I2"/>
    </sheetView>
  </sheetViews>
  <sheetFormatPr defaultColWidth="11.421875" defaultRowHeight="12.75"/>
  <cols>
    <col min="2" max="2" width="9.8515625" style="1" customWidth="1"/>
    <col min="3" max="3" width="9.8515625" style="6" customWidth="1"/>
    <col min="5" max="5" width="9.8515625" style="6" customWidth="1"/>
    <col min="7" max="7" width="9.8515625" style="6" customWidth="1"/>
    <col min="8" max="8" width="9.8515625" style="1" customWidth="1"/>
    <col min="9" max="9" width="9.8515625" style="6" customWidth="1"/>
  </cols>
  <sheetData>
    <row r="1" spans="1:9" ht="24.75" customHeight="1">
      <c r="A1" s="200" t="s">
        <v>20</v>
      </c>
      <c r="B1" s="200"/>
      <c r="C1" s="200"/>
      <c r="D1" s="200"/>
      <c r="E1" s="200"/>
      <c r="F1" s="200"/>
      <c r="G1" s="200"/>
      <c r="H1" s="200"/>
      <c r="I1" s="143"/>
    </row>
    <row r="2" spans="1:9" ht="24.75" customHeight="1">
      <c r="A2" s="200" t="s">
        <v>30</v>
      </c>
      <c r="B2" s="200"/>
      <c r="C2" s="200"/>
      <c r="D2" s="200"/>
      <c r="E2" s="200"/>
      <c r="F2" s="200"/>
      <c r="G2" s="200"/>
      <c r="H2" s="200"/>
      <c r="I2" s="143"/>
    </row>
    <row r="3" spans="1:9" ht="24.75" customHeight="1" thickBot="1">
      <c r="A3" s="5"/>
      <c r="B3" s="3"/>
      <c r="C3" s="4"/>
      <c r="D3" s="8"/>
      <c r="E3" s="4"/>
      <c r="F3" s="8"/>
      <c r="G3" s="4"/>
      <c r="H3" s="3"/>
      <c r="I3" s="4"/>
    </row>
    <row r="4" spans="1:9" ht="24.75" customHeight="1" thickTop="1">
      <c r="A4" s="9"/>
      <c r="B4" s="10" t="s">
        <v>4</v>
      </c>
      <c r="C4" s="11"/>
      <c r="D4" s="12"/>
      <c r="E4" s="11"/>
      <c r="F4" s="12"/>
      <c r="G4" s="11"/>
      <c r="H4" s="13" t="s">
        <v>0</v>
      </c>
      <c r="I4" s="14"/>
    </row>
    <row r="5" spans="1:9" ht="24.75" customHeight="1">
      <c r="A5" s="15" t="s">
        <v>5</v>
      </c>
      <c r="B5" s="16" t="s">
        <v>1</v>
      </c>
      <c r="C5" s="17"/>
      <c r="D5" s="18" t="s">
        <v>2</v>
      </c>
      <c r="E5" s="17"/>
      <c r="F5" s="18" t="s">
        <v>3</v>
      </c>
      <c r="G5" s="17"/>
      <c r="H5" s="19" t="s">
        <v>6</v>
      </c>
      <c r="I5" s="20"/>
    </row>
    <row r="6" spans="1:9" ht="24.75" customHeight="1" thickBot="1">
      <c r="A6" s="21"/>
      <c r="B6" s="22" t="s">
        <v>7</v>
      </c>
      <c r="C6" s="23" t="s">
        <v>8</v>
      </c>
      <c r="D6" s="24" t="s">
        <v>7</v>
      </c>
      <c r="E6" s="23" t="s">
        <v>8</v>
      </c>
      <c r="F6" s="24" t="s">
        <v>7</v>
      </c>
      <c r="G6" s="23" t="s">
        <v>8</v>
      </c>
      <c r="H6" s="25" t="s">
        <v>7</v>
      </c>
      <c r="I6" s="26" t="s">
        <v>8</v>
      </c>
    </row>
    <row r="7" spans="1:9" ht="24.75" customHeight="1" thickTop="1">
      <c r="A7" s="27" t="s">
        <v>9</v>
      </c>
      <c r="B7" s="7">
        <v>308</v>
      </c>
      <c r="C7" s="28">
        <v>1017.61</v>
      </c>
      <c r="D7" s="7">
        <v>8</v>
      </c>
      <c r="E7" s="29">
        <v>4.9</v>
      </c>
      <c r="F7" s="7">
        <v>0</v>
      </c>
      <c r="G7" s="29">
        <v>0</v>
      </c>
      <c r="H7" s="30">
        <f>SUM(B7+D7+F7)</f>
        <v>316</v>
      </c>
      <c r="I7" s="31">
        <f>SUM(C7+E7+G7)</f>
        <v>1022.51</v>
      </c>
    </row>
    <row r="8" spans="1:9" ht="24.75" customHeight="1">
      <c r="A8" s="32" t="s">
        <v>10</v>
      </c>
      <c r="B8" s="33">
        <v>490</v>
      </c>
      <c r="C8" s="29">
        <v>3361.21</v>
      </c>
      <c r="D8" s="33">
        <v>35</v>
      </c>
      <c r="E8" s="29">
        <v>33.37</v>
      </c>
      <c r="F8" s="33">
        <v>0</v>
      </c>
      <c r="G8" s="29">
        <v>0</v>
      </c>
      <c r="H8" s="34">
        <f>SUM(B8+D8+F8)</f>
        <v>525</v>
      </c>
      <c r="I8" s="35">
        <f>SUM(C8+E8+G8)</f>
        <v>3394.58</v>
      </c>
    </row>
    <row r="9" spans="1:9" ht="24.75" customHeight="1">
      <c r="A9" s="32" t="s">
        <v>11</v>
      </c>
      <c r="B9" s="33">
        <v>113</v>
      </c>
      <c r="C9" s="29">
        <v>425</v>
      </c>
      <c r="D9" s="33">
        <v>19</v>
      </c>
      <c r="E9" s="29">
        <v>395.12</v>
      </c>
      <c r="F9" s="33">
        <v>0</v>
      </c>
      <c r="G9" s="29">
        <v>0</v>
      </c>
      <c r="H9" s="34">
        <f aca="true" t="shared" si="0" ref="H9:I17">SUM(B9+D9+F9)</f>
        <v>132</v>
      </c>
      <c r="I9" s="35">
        <f t="shared" si="0"/>
        <v>820.12</v>
      </c>
    </row>
    <row r="10" spans="1:9" ht="24.75" customHeight="1">
      <c r="A10" s="32" t="s">
        <v>12</v>
      </c>
      <c r="B10" s="33">
        <v>2371</v>
      </c>
      <c r="C10" s="29">
        <v>6763.24</v>
      </c>
      <c r="D10" s="33">
        <v>327</v>
      </c>
      <c r="E10" s="29">
        <v>982.18</v>
      </c>
      <c r="F10" s="33">
        <v>0</v>
      </c>
      <c r="G10" s="29">
        <v>0</v>
      </c>
      <c r="H10" s="34">
        <f t="shared" si="0"/>
        <v>2698</v>
      </c>
      <c r="I10" s="35">
        <f t="shared" si="0"/>
        <v>7745.42</v>
      </c>
    </row>
    <row r="11" spans="1:9" ht="24.75" customHeight="1">
      <c r="A11" s="32" t="s">
        <v>13</v>
      </c>
      <c r="B11" s="33">
        <v>1497</v>
      </c>
      <c r="C11" s="29">
        <v>13515.2</v>
      </c>
      <c r="D11" s="33">
        <v>83</v>
      </c>
      <c r="E11" s="29">
        <v>515.57</v>
      </c>
      <c r="F11" s="33">
        <v>19</v>
      </c>
      <c r="G11" s="29">
        <v>59.72</v>
      </c>
      <c r="H11" s="34">
        <f t="shared" si="0"/>
        <v>1599</v>
      </c>
      <c r="I11" s="35">
        <f t="shared" si="0"/>
        <v>14090.49</v>
      </c>
    </row>
    <row r="12" spans="1:9" ht="24.75" customHeight="1">
      <c r="A12" s="32" t="s">
        <v>14</v>
      </c>
      <c r="B12" s="33">
        <v>1355</v>
      </c>
      <c r="C12" s="29">
        <v>11148.99</v>
      </c>
      <c r="D12" s="33">
        <v>435</v>
      </c>
      <c r="E12" s="29">
        <v>3339.32</v>
      </c>
      <c r="F12" s="33">
        <v>0</v>
      </c>
      <c r="G12" s="29">
        <v>0</v>
      </c>
      <c r="H12" s="34">
        <f t="shared" si="0"/>
        <v>1790</v>
      </c>
      <c r="I12" s="35">
        <f t="shared" si="0"/>
        <v>14488.31</v>
      </c>
    </row>
    <row r="13" spans="1:9" ht="24.75" customHeight="1">
      <c r="A13" s="32" t="s">
        <v>15</v>
      </c>
      <c r="B13" s="33">
        <v>4070</v>
      </c>
      <c r="C13" s="29">
        <v>63447.88</v>
      </c>
      <c r="D13" s="33">
        <v>582</v>
      </c>
      <c r="E13" s="29">
        <v>8457.14</v>
      </c>
      <c r="F13" s="33">
        <v>34</v>
      </c>
      <c r="G13" s="29">
        <v>22.63</v>
      </c>
      <c r="H13" s="34">
        <f t="shared" si="0"/>
        <v>4686</v>
      </c>
      <c r="I13" s="35">
        <f t="shared" si="0"/>
        <v>71927.65</v>
      </c>
    </row>
    <row r="14" spans="1:9" ht="24.75" customHeight="1">
      <c r="A14" s="32" t="s">
        <v>16</v>
      </c>
      <c r="B14" s="33">
        <v>2828</v>
      </c>
      <c r="C14" s="29">
        <v>134798.96</v>
      </c>
      <c r="D14" s="33">
        <v>207</v>
      </c>
      <c r="E14" s="29">
        <v>3624.11</v>
      </c>
      <c r="F14" s="33">
        <v>0</v>
      </c>
      <c r="G14" s="29">
        <v>0</v>
      </c>
      <c r="H14" s="34">
        <f t="shared" si="0"/>
        <v>3035</v>
      </c>
      <c r="I14" s="35">
        <f t="shared" si="0"/>
        <v>138423.06999999998</v>
      </c>
    </row>
    <row r="15" spans="1:9" ht="24.75" customHeight="1">
      <c r="A15" s="32" t="s">
        <v>17</v>
      </c>
      <c r="B15" s="33">
        <v>2472</v>
      </c>
      <c r="C15" s="29">
        <v>16746.06</v>
      </c>
      <c r="D15" s="33">
        <v>150</v>
      </c>
      <c r="E15" s="29">
        <v>1380.15</v>
      </c>
      <c r="F15" s="33">
        <v>0</v>
      </c>
      <c r="G15" s="29">
        <v>0</v>
      </c>
      <c r="H15" s="34">
        <f t="shared" si="0"/>
        <v>2622</v>
      </c>
      <c r="I15" s="35">
        <f t="shared" si="0"/>
        <v>18126.210000000003</v>
      </c>
    </row>
    <row r="16" spans="1:9" ht="24.75" customHeight="1">
      <c r="A16" s="32" t="s">
        <v>18</v>
      </c>
      <c r="B16" s="33">
        <v>346</v>
      </c>
      <c r="C16" s="29">
        <v>1553.76</v>
      </c>
      <c r="D16" s="33">
        <v>9</v>
      </c>
      <c r="E16" s="29">
        <v>30.7</v>
      </c>
      <c r="F16" s="33">
        <v>0</v>
      </c>
      <c r="G16" s="29">
        <v>0</v>
      </c>
      <c r="H16" s="34">
        <f t="shared" si="0"/>
        <v>355</v>
      </c>
      <c r="I16" s="35">
        <f t="shared" si="0"/>
        <v>1584.46</v>
      </c>
    </row>
    <row r="17" spans="1:9" ht="24.75" customHeight="1" thickBot="1">
      <c r="A17" s="36" t="s">
        <v>19</v>
      </c>
      <c r="B17" s="7">
        <v>25</v>
      </c>
      <c r="C17" s="29">
        <v>163.36</v>
      </c>
      <c r="D17" s="7">
        <v>9</v>
      </c>
      <c r="E17" s="29">
        <v>9.11</v>
      </c>
      <c r="F17" s="7">
        <v>9</v>
      </c>
      <c r="G17" s="29">
        <v>1.03</v>
      </c>
      <c r="H17" s="34">
        <f t="shared" si="0"/>
        <v>43</v>
      </c>
      <c r="I17" s="35">
        <f t="shared" si="0"/>
        <v>173.50000000000003</v>
      </c>
    </row>
    <row r="18" spans="1:9" ht="24.75" customHeight="1" thickBot="1" thickTop="1">
      <c r="A18" s="21" t="s">
        <v>0</v>
      </c>
      <c r="B18" s="37">
        <f aca="true" t="shared" si="1" ref="B18:I18">SUM(B7:B17)</f>
        <v>15875</v>
      </c>
      <c r="C18" s="38">
        <f t="shared" si="1"/>
        <v>252941.27</v>
      </c>
      <c r="D18" s="37">
        <f t="shared" si="1"/>
        <v>1864</v>
      </c>
      <c r="E18" s="38">
        <f t="shared" si="1"/>
        <v>18771.670000000002</v>
      </c>
      <c r="F18" s="37">
        <f t="shared" si="1"/>
        <v>62</v>
      </c>
      <c r="G18" s="38">
        <f t="shared" si="1"/>
        <v>83.38</v>
      </c>
      <c r="H18" s="39">
        <f t="shared" si="1"/>
        <v>17801</v>
      </c>
      <c r="I18" s="40">
        <f t="shared" si="1"/>
        <v>271796.32</v>
      </c>
    </row>
    <row r="19" ht="24.75" customHeight="1" thickTop="1"/>
    <row r="20" ht="24.75" customHeight="1"/>
    <row r="23" spans="2:3" ht="12.75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2:3" ht="12.75">
      <c r="B31"/>
      <c r="C31"/>
    </row>
    <row r="32" spans="2:3" ht="12.75">
      <c r="B32"/>
      <c r="C32"/>
    </row>
    <row r="33" spans="2:3" ht="12.75">
      <c r="B33"/>
      <c r="C33"/>
    </row>
    <row r="34" spans="2:3" ht="12.75">
      <c r="B34"/>
      <c r="C34"/>
    </row>
    <row r="35" spans="2:3" ht="12.75">
      <c r="B35"/>
      <c r="C35"/>
    </row>
    <row r="36" spans="2:3" ht="12.75">
      <c r="B36"/>
      <c r="C36"/>
    </row>
    <row r="37" spans="2:3" ht="12.75">
      <c r="B37"/>
      <c r="C37"/>
    </row>
    <row r="38" spans="2:3" ht="12.75">
      <c r="B38"/>
      <c r="C38"/>
    </row>
  </sheetData>
  <sheetProtection/>
  <mergeCells count="2">
    <mergeCell ref="A1:H1"/>
    <mergeCell ref="A2:H2"/>
  </mergeCells>
  <printOptions horizontalCentered="1"/>
  <pageMargins left="0.75" right="0.75" top="1" bottom="1" header="0" footer="0"/>
  <pageSetup horizontalDpi="300" verticalDpi="300" orientation="landscape" r:id="rId1"/>
  <headerFooter alignWithMargins="0">
    <oddFooter>&amp;L&amp;8FUENTE: DEPTO. MANEJO DEL FUEGO - CONAF.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zoomScalePageLayoutView="0" workbookViewId="0" topLeftCell="A1">
      <selection activeCell="M9" sqref="M9"/>
    </sheetView>
  </sheetViews>
  <sheetFormatPr defaultColWidth="11.421875" defaultRowHeight="12.75"/>
  <cols>
    <col min="2" max="2" width="9.8515625" style="1" customWidth="1"/>
    <col min="3" max="3" width="9.8515625" style="6" customWidth="1"/>
    <col min="5" max="5" width="9.8515625" style="6" customWidth="1"/>
    <col min="7" max="7" width="9.8515625" style="6" customWidth="1"/>
    <col min="8" max="8" width="9.8515625" style="1" customWidth="1"/>
    <col min="9" max="9" width="9.8515625" style="6" customWidth="1"/>
  </cols>
  <sheetData>
    <row r="1" spans="1:9" ht="24.75" customHeight="1">
      <c r="A1" s="200" t="s">
        <v>20</v>
      </c>
      <c r="B1" s="200"/>
      <c r="C1" s="200"/>
      <c r="D1" s="200"/>
      <c r="E1" s="200"/>
      <c r="F1" s="200"/>
      <c r="G1" s="200"/>
      <c r="H1" s="200"/>
      <c r="I1" s="200"/>
    </row>
    <row r="2" spans="1:9" ht="24.75" customHeight="1">
      <c r="A2" s="200"/>
      <c r="B2" s="200"/>
      <c r="C2" s="200"/>
      <c r="D2" s="200"/>
      <c r="E2" s="200"/>
      <c r="F2" s="200"/>
      <c r="G2" s="200"/>
      <c r="H2" s="200"/>
      <c r="I2" s="200"/>
    </row>
    <row r="3" spans="1:9" ht="24.75" customHeight="1" thickBot="1">
      <c r="A3" s="247" t="s">
        <v>66</v>
      </c>
      <c r="B3" s="247"/>
      <c r="C3" s="247"/>
      <c r="D3" s="247"/>
      <c r="E3" s="247"/>
      <c r="F3" s="247"/>
      <c r="G3" s="247"/>
      <c r="H3" s="247"/>
      <c r="I3" s="247"/>
    </row>
    <row r="4" spans="1:9" ht="24.75" customHeight="1" thickTop="1">
      <c r="A4" s="9"/>
      <c r="B4" s="10" t="s">
        <v>4</v>
      </c>
      <c r="C4" s="11"/>
      <c r="D4" s="12"/>
      <c r="E4" s="11"/>
      <c r="F4" s="12"/>
      <c r="G4" s="11"/>
      <c r="H4" s="13" t="s">
        <v>0</v>
      </c>
      <c r="I4" s="14"/>
    </row>
    <row r="5" spans="1:9" ht="24.75" customHeight="1">
      <c r="A5" s="15" t="s">
        <v>5</v>
      </c>
      <c r="B5" s="16" t="s">
        <v>1</v>
      </c>
      <c r="C5" s="17"/>
      <c r="D5" s="18" t="s">
        <v>2</v>
      </c>
      <c r="E5" s="17"/>
      <c r="F5" s="18" t="s">
        <v>3</v>
      </c>
      <c r="G5" s="17"/>
      <c r="H5" s="19" t="s">
        <v>6</v>
      </c>
      <c r="I5" s="20"/>
    </row>
    <row r="6" spans="1:9" ht="24.75" customHeight="1" thickBot="1">
      <c r="A6" s="21"/>
      <c r="B6" s="22" t="s">
        <v>7</v>
      </c>
      <c r="C6" s="23" t="s">
        <v>8</v>
      </c>
      <c r="D6" s="24" t="s">
        <v>7</v>
      </c>
      <c r="E6" s="23" t="s">
        <v>8</v>
      </c>
      <c r="F6" s="24" t="s">
        <v>7</v>
      </c>
      <c r="G6" s="23" t="s">
        <v>8</v>
      </c>
      <c r="H6" s="25" t="s">
        <v>7</v>
      </c>
      <c r="I6" s="26" t="s">
        <v>8</v>
      </c>
    </row>
    <row r="7" spans="1:9" ht="24.75" customHeight="1" thickTop="1">
      <c r="A7" s="27" t="s">
        <v>9</v>
      </c>
      <c r="B7" s="7">
        <v>276</v>
      </c>
      <c r="C7" s="28">
        <v>1058.8</v>
      </c>
      <c r="D7" s="7">
        <v>0</v>
      </c>
      <c r="E7" s="29">
        <v>0</v>
      </c>
      <c r="F7" s="7">
        <v>0</v>
      </c>
      <c r="G7" s="29">
        <v>0</v>
      </c>
      <c r="H7" s="30">
        <f aca="true" t="shared" si="0" ref="H7:H17">SUM(B7+D7+F7)</f>
        <v>276</v>
      </c>
      <c r="I7" s="31">
        <f aca="true" t="shared" si="1" ref="I7:I17">SUM(C7+E7+G7)</f>
        <v>1058.8</v>
      </c>
    </row>
    <row r="8" spans="1:9" ht="24.75" customHeight="1">
      <c r="A8" s="32" t="s">
        <v>10</v>
      </c>
      <c r="B8" s="33">
        <v>438</v>
      </c>
      <c r="C8" s="29">
        <v>2148.6</v>
      </c>
      <c r="D8" s="33">
        <v>47</v>
      </c>
      <c r="E8" s="29">
        <v>66.11</v>
      </c>
      <c r="F8" s="33">
        <v>0</v>
      </c>
      <c r="G8" s="29">
        <v>0</v>
      </c>
      <c r="H8" s="34">
        <f t="shared" si="0"/>
        <v>485</v>
      </c>
      <c r="I8" s="35">
        <f t="shared" si="1"/>
        <v>2214.71</v>
      </c>
    </row>
    <row r="9" spans="1:9" ht="24.75" customHeight="1">
      <c r="A9" s="32" t="s">
        <v>11</v>
      </c>
      <c r="B9" s="33">
        <v>226</v>
      </c>
      <c r="C9" s="29">
        <v>1763.28</v>
      </c>
      <c r="D9" s="33">
        <v>98</v>
      </c>
      <c r="E9" s="29">
        <v>607</v>
      </c>
      <c r="F9" s="33">
        <v>0</v>
      </c>
      <c r="G9" s="29">
        <v>0</v>
      </c>
      <c r="H9" s="34">
        <f t="shared" si="0"/>
        <v>324</v>
      </c>
      <c r="I9" s="35">
        <f t="shared" si="1"/>
        <v>2370.2799999999997</v>
      </c>
    </row>
    <row r="10" spans="1:9" ht="24.75" customHeight="1">
      <c r="A10" s="32" t="s">
        <v>12</v>
      </c>
      <c r="B10" s="33">
        <v>2239</v>
      </c>
      <c r="C10" s="29">
        <v>8003.65</v>
      </c>
      <c r="D10" s="33">
        <v>206</v>
      </c>
      <c r="E10" s="29">
        <v>1135.9</v>
      </c>
      <c r="F10" s="33">
        <v>0</v>
      </c>
      <c r="G10" s="29">
        <v>0</v>
      </c>
      <c r="H10" s="34">
        <f t="shared" si="0"/>
        <v>2445</v>
      </c>
      <c r="I10" s="35">
        <f t="shared" si="1"/>
        <v>9139.55</v>
      </c>
    </row>
    <row r="11" spans="1:9" ht="24.75" customHeight="1">
      <c r="A11" s="32" t="s">
        <v>13</v>
      </c>
      <c r="B11" s="33">
        <v>1786</v>
      </c>
      <c r="C11" s="29">
        <v>16641.09</v>
      </c>
      <c r="D11" s="33">
        <v>53</v>
      </c>
      <c r="E11" s="29">
        <v>4402.2</v>
      </c>
      <c r="F11" s="33">
        <v>10</v>
      </c>
      <c r="G11" s="29">
        <v>79.01</v>
      </c>
      <c r="H11" s="34">
        <f t="shared" si="0"/>
        <v>1849</v>
      </c>
      <c r="I11" s="35">
        <f t="shared" si="1"/>
        <v>21122.3</v>
      </c>
    </row>
    <row r="12" spans="1:9" ht="24.75" customHeight="1">
      <c r="A12" s="32" t="s">
        <v>14</v>
      </c>
      <c r="B12" s="33">
        <v>1770</v>
      </c>
      <c r="C12" s="29">
        <v>13449.341</v>
      </c>
      <c r="D12" s="33">
        <v>416</v>
      </c>
      <c r="E12" s="29">
        <v>3590.27</v>
      </c>
      <c r="F12" s="33">
        <v>1</v>
      </c>
      <c r="G12" s="29">
        <v>0.25</v>
      </c>
      <c r="H12" s="34">
        <f t="shared" si="0"/>
        <v>2187</v>
      </c>
      <c r="I12" s="35">
        <f t="shared" si="1"/>
        <v>17039.861</v>
      </c>
    </row>
    <row r="13" spans="1:9" ht="24.75" customHeight="1">
      <c r="A13" s="32" t="s">
        <v>15</v>
      </c>
      <c r="B13" s="33">
        <v>3263</v>
      </c>
      <c r="C13" s="29">
        <v>50478.25</v>
      </c>
      <c r="D13" s="33">
        <v>428</v>
      </c>
      <c r="E13" s="29">
        <v>7889.61</v>
      </c>
      <c r="F13" s="33">
        <v>15</v>
      </c>
      <c r="G13" s="29">
        <v>46.03</v>
      </c>
      <c r="H13" s="34">
        <f t="shared" si="0"/>
        <v>3706</v>
      </c>
      <c r="I13" s="35">
        <f t="shared" si="1"/>
        <v>58413.89</v>
      </c>
    </row>
    <row r="14" spans="1:9" ht="24.75" customHeight="1">
      <c r="A14" s="32" t="s">
        <v>16</v>
      </c>
      <c r="B14" s="33">
        <v>2198</v>
      </c>
      <c r="C14" s="29">
        <v>102076.09</v>
      </c>
      <c r="D14" s="33">
        <v>225</v>
      </c>
      <c r="E14" s="29">
        <v>3300.48</v>
      </c>
      <c r="F14" s="33">
        <v>0</v>
      </c>
      <c r="G14" s="29">
        <v>0</v>
      </c>
      <c r="H14" s="34">
        <f t="shared" si="0"/>
        <v>2423</v>
      </c>
      <c r="I14" s="35">
        <f t="shared" si="1"/>
        <v>105376.56999999999</v>
      </c>
    </row>
    <row r="15" spans="1:9" ht="24.75" customHeight="1">
      <c r="A15" s="32" t="s">
        <v>17</v>
      </c>
      <c r="B15" s="33">
        <v>2728</v>
      </c>
      <c r="C15" s="29">
        <v>20377.19</v>
      </c>
      <c r="D15" s="33">
        <v>171</v>
      </c>
      <c r="E15" s="29">
        <v>3799.68</v>
      </c>
      <c r="F15" s="33">
        <v>0</v>
      </c>
      <c r="G15" s="29">
        <v>0</v>
      </c>
      <c r="H15" s="34">
        <f t="shared" si="0"/>
        <v>2899</v>
      </c>
      <c r="I15" s="35">
        <f t="shared" si="1"/>
        <v>24176.87</v>
      </c>
    </row>
    <row r="16" spans="1:9" ht="24.75" customHeight="1">
      <c r="A16" s="32" t="s">
        <v>18</v>
      </c>
      <c r="B16" s="33">
        <v>471</v>
      </c>
      <c r="C16" s="29">
        <v>1900.61</v>
      </c>
      <c r="D16" s="33">
        <v>15</v>
      </c>
      <c r="E16" s="29">
        <v>10</v>
      </c>
      <c r="F16" s="33">
        <v>0</v>
      </c>
      <c r="G16" s="29">
        <v>0</v>
      </c>
      <c r="H16" s="34">
        <f t="shared" si="0"/>
        <v>486</v>
      </c>
      <c r="I16" s="35">
        <f t="shared" si="1"/>
        <v>1910.61</v>
      </c>
    </row>
    <row r="17" spans="1:9" ht="24.75" customHeight="1" thickBot="1">
      <c r="A17" s="36" t="s">
        <v>19</v>
      </c>
      <c r="B17" s="7">
        <v>47</v>
      </c>
      <c r="C17" s="29">
        <v>282.8</v>
      </c>
      <c r="D17" s="7">
        <v>0</v>
      </c>
      <c r="E17" s="29">
        <v>0</v>
      </c>
      <c r="F17" s="7">
        <v>0</v>
      </c>
      <c r="G17" s="29">
        <v>0</v>
      </c>
      <c r="H17" s="34">
        <f t="shared" si="0"/>
        <v>47</v>
      </c>
      <c r="I17" s="35">
        <f t="shared" si="1"/>
        <v>282.8</v>
      </c>
    </row>
    <row r="18" spans="1:9" ht="24.75" customHeight="1" thickBot="1" thickTop="1">
      <c r="A18" s="21" t="s">
        <v>0</v>
      </c>
      <c r="B18" s="37">
        <f aca="true" t="shared" si="2" ref="B18:I18">SUM(B7:B17)</f>
        <v>15442</v>
      </c>
      <c r="C18" s="38">
        <f t="shared" si="2"/>
        <v>218179.70099999997</v>
      </c>
      <c r="D18" s="37">
        <f t="shared" si="2"/>
        <v>1659</v>
      </c>
      <c r="E18" s="38">
        <f t="shared" si="2"/>
        <v>24801.25</v>
      </c>
      <c r="F18" s="37">
        <f t="shared" si="2"/>
        <v>26</v>
      </c>
      <c r="G18" s="38">
        <f t="shared" si="2"/>
        <v>125.29</v>
      </c>
      <c r="H18" s="39">
        <f t="shared" si="2"/>
        <v>17127</v>
      </c>
      <c r="I18" s="40">
        <f t="shared" si="2"/>
        <v>243106.24099999998</v>
      </c>
    </row>
    <row r="19" ht="24.75" customHeight="1" thickTop="1"/>
    <row r="20" ht="24.75" customHeight="1"/>
    <row r="23" spans="2:3" ht="12.75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2:3" ht="12.75">
      <c r="B31"/>
      <c r="C31"/>
    </row>
    <row r="32" spans="2:3" ht="12.75">
      <c r="B32"/>
      <c r="C32"/>
    </row>
    <row r="33" spans="2:3" ht="12.75">
      <c r="B33"/>
      <c r="C33"/>
    </row>
    <row r="34" spans="2:3" ht="12.75">
      <c r="B34"/>
      <c r="C34"/>
    </row>
    <row r="35" spans="2:3" ht="12.75">
      <c r="B35"/>
      <c r="C35"/>
    </row>
    <row r="36" spans="2:3" ht="12.75">
      <c r="B36"/>
      <c r="C36"/>
    </row>
    <row r="37" spans="2:3" ht="12.75">
      <c r="B37"/>
      <c r="C37"/>
    </row>
    <row r="38" spans="2:3" ht="12.75">
      <c r="B38"/>
      <c r="C38"/>
    </row>
  </sheetData>
  <sheetProtection/>
  <mergeCells count="2">
    <mergeCell ref="A1:I2"/>
    <mergeCell ref="A3:I3"/>
  </mergeCells>
  <printOptions horizontalCentered="1"/>
  <pageMargins left="0.75" right="0.75" top="0.5" bottom="1" header="0.5118110236220472" footer="0.5118110236220472"/>
  <pageSetup horizontalDpi="300" verticalDpi="300" orientation="landscape" paperSize="9" r:id="rId1"/>
  <headerFooter alignWithMargins="0">
    <oddFooter>&amp;L&amp;8FUENTE: DEPTO. MANEJO DEL FUEGO - CONAF.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zoomScalePageLayoutView="0" workbookViewId="0" topLeftCell="A1">
      <selection activeCell="F26" sqref="F26"/>
    </sheetView>
  </sheetViews>
  <sheetFormatPr defaultColWidth="11.421875" defaultRowHeight="12.75"/>
  <cols>
    <col min="2" max="2" width="9.8515625" style="1" customWidth="1"/>
    <col min="3" max="3" width="9.8515625" style="6" customWidth="1"/>
    <col min="5" max="5" width="9.8515625" style="6" customWidth="1"/>
    <col min="7" max="7" width="9.8515625" style="6" customWidth="1"/>
    <col min="8" max="8" width="9.8515625" style="1" customWidth="1"/>
    <col min="9" max="9" width="9.8515625" style="6" customWidth="1"/>
  </cols>
  <sheetData>
    <row r="1" spans="1:9" ht="24.75" customHeight="1">
      <c r="A1" s="2" t="s">
        <v>20</v>
      </c>
      <c r="B1" s="3"/>
      <c r="C1" s="4"/>
      <c r="D1" s="8"/>
      <c r="E1" s="4"/>
      <c r="F1" s="8"/>
      <c r="G1" s="4"/>
      <c r="H1" s="3"/>
      <c r="I1" s="4"/>
    </row>
    <row r="2" spans="1:9" ht="24.75" customHeight="1">
      <c r="A2" s="2" t="s">
        <v>29</v>
      </c>
      <c r="B2" s="3"/>
      <c r="C2" s="4"/>
      <c r="D2" s="8"/>
      <c r="E2" s="4"/>
      <c r="F2" s="8"/>
      <c r="G2" s="4"/>
      <c r="H2" s="3"/>
      <c r="I2" s="4"/>
    </row>
    <row r="3" spans="1:9" ht="24.75" customHeight="1" thickBot="1">
      <c r="A3" s="5"/>
      <c r="B3" s="3"/>
      <c r="C3" s="4"/>
      <c r="D3" s="8"/>
      <c r="E3" s="4"/>
      <c r="F3" s="8"/>
      <c r="G3" s="4"/>
      <c r="H3" s="3"/>
      <c r="I3" s="4"/>
    </row>
    <row r="4" spans="1:9" ht="24.75" customHeight="1" thickTop="1">
      <c r="A4" s="9"/>
      <c r="B4" s="10" t="s">
        <v>4</v>
      </c>
      <c r="C4" s="11"/>
      <c r="D4" s="12"/>
      <c r="E4" s="11"/>
      <c r="F4" s="12"/>
      <c r="G4" s="11"/>
      <c r="H4" s="13" t="s">
        <v>0</v>
      </c>
      <c r="I4" s="14"/>
    </row>
    <row r="5" spans="1:9" ht="24.75" customHeight="1">
      <c r="A5" s="15" t="s">
        <v>5</v>
      </c>
      <c r="B5" s="16" t="s">
        <v>1</v>
      </c>
      <c r="C5" s="17"/>
      <c r="D5" s="18" t="s">
        <v>2</v>
      </c>
      <c r="E5" s="17"/>
      <c r="F5" s="18" t="s">
        <v>3</v>
      </c>
      <c r="G5" s="17"/>
      <c r="H5" s="19" t="s">
        <v>6</v>
      </c>
      <c r="I5" s="20"/>
    </row>
    <row r="6" spans="1:9" ht="24.75" customHeight="1" thickBot="1">
      <c r="A6" s="21"/>
      <c r="B6" s="22" t="s">
        <v>7</v>
      </c>
      <c r="C6" s="23" t="s">
        <v>8</v>
      </c>
      <c r="D6" s="24" t="s">
        <v>7</v>
      </c>
      <c r="E6" s="23" t="s">
        <v>8</v>
      </c>
      <c r="F6" s="24" t="s">
        <v>7</v>
      </c>
      <c r="G6" s="23" t="s">
        <v>8</v>
      </c>
      <c r="H6" s="25" t="s">
        <v>7</v>
      </c>
      <c r="I6" s="26" t="s">
        <v>8</v>
      </c>
    </row>
    <row r="7" spans="1:9" ht="24.75" customHeight="1" thickTop="1">
      <c r="A7" s="27" t="s">
        <v>9</v>
      </c>
      <c r="B7" s="7">
        <v>255</v>
      </c>
      <c r="C7" s="28">
        <v>1307.4</v>
      </c>
      <c r="D7" s="7">
        <v>0</v>
      </c>
      <c r="E7" s="29">
        <v>0</v>
      </c>
      <c r="F7" s="7">
        <v>0</v>
      </c>
      <c r="G7" s="29">
        <v>0</v>
      </c>
      <c r="H7" s="30">
        <f aca="true" t="shared" si="0" ref="H7:H17">SUM(B7+D7+F7)</f>
        <v>255</v>
      </c>
      <c r="I7" s="31">
        <f aca="true" t="shared" si="1" ref="I7:I17">SUM(C7+E7+G7)</f>
        <v>1307.4</v>
      </c>
    </row>
    <row r="8" spans="1:9" ht="24.75" customHeight="1">
      <c r="A8" s="32" t="s">
        <v>10</v>
      </c>
      <c r="B8" s="33">
        <v>509</v>
      </c>
      <c r="C8" s="29">
        <v>2354.69</v>
      </c>
      <c r="D8" s="33">
        <v>19</v>
      </c>
      <c r="E8" s="29">
        <v>12.36</v>
      </c>
      <c r="F8" s="33">
        <v>1</v>
      </c>
      <c r="G8" s="29">
        <v>0.5</v>
      </c>
      <c r="H8" s="34">
        <f t="shared" si="0"/>
        <v>529</v>
      </c>
      <c r="I8" s="35">
        <f t="shared" si="1"/>
        <v>2367.55</v>
      </c>
    </row>
    <row r="9" spans="1:9" ht="24.75" customHeight="1">
      <c r="A9" s="32" t="s">
        <v>11</v>
      </c>
      <c r="B9" s="33">
        <v>229</v>
      </c>
      <c r="C9" s="29">
        <v>831.26</v>
      </c>
      <c r="D9" s="33">
        <v>117</v>
      </c>
      <c r="E9" s="29">
        <v>988.78</v>
      </c>
      <c r="F9" s="33">
        <v>0</v>
      </c>
      <c r="G9" s="29">
        <v>0</v>
      </c>
      <c r="H9" s="34">
        <f t="shared" si="0"/>
        <v>346</v>
      </c>
      <c r="I9" s="35">
        <f t="shared" si="1"/>
        <v>1820.04</v>
      </c>
    </row>
    <row r="10" spans="1:9" ht="24.75" customHeight="1">
      <c r="A10" s="32" t="s">
        <v>12</v>
      </c>
      <c r="B10" s="33">
        <v>2184</v>
      </c>
      <c r="C10" s="29">
        <v>9174.27</v>
      </c>
      <c r="D10" s="33">
        <v>241</v>
      </c>
      <c r="E10" s="29">
        <v>1896.06</v>
      </c>
      <c r="F10" s="33">
        <v>1</v>
      </c>
      <c r="G10" s="29">
        <v>1</v>
      </c>
      <c r="H10" s="34">
        <f t="shared" si="0"/>
        <v>2426</v>
      </c>
      <c r="I10" s="35">
        <f t="shared" si="1"/>
        <v>11071.33</v>
      </c>
    </row>
    <row r="11" spans="1:9" ht="24.75" customHeight="1">
      <c r="A11" s="32" t="s">
        <v>13</v>
      </c>
      <c r="B11" s="33">
        <v>1944</v>
      </c>
      <c r="C11" s="29">
        <v>18437.79</v>
      </c>
      <c r="D11" s="33">
        <v>69</v>
      </c>
      <c r="E11" s="29">
        <v>2127.65</v>
      </c>
      <c r="F11" s="33">
        <v>5</v>
      </c>
      <c r="G11" s="29">
        <v>9.02</v>
      </c>
      <c r="H11" s="34">
        <f t="shared" si="0"/>
        <v>2018</v>
      </c>
      <c r="I11" s="35">
        <f t="shared" si="1"/>
        <v>20574.460000000003</v>
      </c>
    </row>
    <row r="12" spans="1:9" ht="24.75" customHeight="1">
      <c r="A12" s="32" t="s">
        <v>14</v>
      </c>
      <c r="B12" s="33">
        <v>1662</v>
      </c>
      <c r="C12" s="29">
        <v>12702.67</v>
      </c>
      <c r="D12" s="33">
        <v>69</v>
      </c>
      <c r="E12" s="29">
        <v>1006.42</v>
      </c>
      <c r="F12" s="33">
        <v>0</v>
      </c>
      <c r="G12" s="29">
        <v>0</v>
      </c>
      <c r="H12" s="34">
        <f t="shared" si="0"/>
        <v>1731</v>
      </c>
      <c r="I12" s="35">
        <f t="shared" si="1"/>
        <v>13709.09</v>
      </c>
    </row>
    <row r="13" spans="1:9" ht="24.75" customHeight="1">
      <c r="A13" s="32" t="s">
        <v>15</v>
      </c>
      <c r="B13" s="33">
        <v>3370</v>
      </c>
      <c r="C13" s="29">
        <v>51635.68</v>
      </c>
      <c r="D13" s="33">
        <v>186</v>
      </c>
      <c r="E13" s="29">
        <v>4829.18</v>
      </c>
      <c r="F13" s="33">
        <v>3</v>
      </c>
      <c r="G13" s="29">
        <v>0.52</v>
      </c>
      <c r="H13" s="34">
        <f t="shared" si="0"/>
        <v>3559</v>
      </c>
      <c r="I13" s="35">
        <f t="shared" si="1"/>
        <v>56465.38</v>
      </c>
    </row>
    <row r="14" spans="1:9" ht="24.75" customHeight="1">
      <c r="A14" s="32" t="s">
        <v>16</v>
      </c>
      <c r="B14" s="33">
        <v>2736</v>
      </c>
      <c r="C14" s="29">
        <v>108888.24</v>
      </c>
      <c r="D14" s="33">
        <v>251</v>
      </c>
      <c r="E14" s="29">
        <v>4405.43</v>
      </c>
      <c r="F14" s="33">
        <v>0</v>
      </c>
      <c r="G14" s="29">
        <v>0</v>
      </c>
      <c r="H14" s="34">
        <f t="shared" si="0"/>
        <v>2987</v>
      </c>
      <c r="I14" s="35">
        <f t="shared" si="1"/>
        <v>113293.67000000001</v>
      </c>
    </row>
    <row r="15" spans="1:9" ht="24.75" customHeight="1">
      <c r="A15" s="32" t="s">
        <v>17</v>
      </c>
      <c r="B15" s="33">
        <v>2668</v>
      </c>
      <c r="C15" s="29">
        <v>16001.56</v>
      </c>
      <c r="D15" s="33">
        <v>340</v>
      </c>
      <c r="E15" s="29">
        <v>7623.46</v>
      </c>
      <c r="F15" s="33">
        <v>0</v>
      </c>
      <c r="G15" s="29">
        <v>0</v>
      </c>
      <c r="H15" s="34">
        <f t="shared" si="0"/>
        <v>3008</v>
      </c>
      <c r="I15" s="35">
        <f t="shared" si="1"/>
        <v>23625.02</v>
      </c>
    </row>
    <row r="16" spans="1:9" ht="24.75" customHeight="1">
      <c r="A16" s="32" t="s">
        <v>18</v>
      </c>
      <c r="B16" s="33">
        <v>717</v>
      </c>
      <c r="C16" s="29">
        <v>2343.76</v>
      </c>
      <c r="D16" s="33">
        <v>0</v>
      </c>
      <c r="E16" s="29">
        <v>0</v>
      </c>
      <c r="F16" s="33">
        <v>0</v>
      </c>
      <c r="G16" s="29">
        <v>0</v>
      </c>
      <c r="H16" s="34">
        <f t="shared" si="0"/>
        <v>717</v>
      </c>
      <c r="I16" s="35">
        <f t="shared" si="1"/>
        <v>2343.76</v>
      </c>
    </row>
    <row r="17" spans="1:9" ht="24.75" customHeight="1" thickBot="1">
      <c r="A17" s="36" t="s">
        <v>19</v>
      </c>
      <c r="B17" s="7">
        <v>44</v>
      </c>
      <c r="C17" s="29">
        <v>240.6</v>
      </c>
      <c r="D17" s="7">
        <v>0</v>
      </c>
      <c r="E17" s="29">
        <v>0</v>
      </c>
      <c r="F17" s="7">
        <v>0</v>
      </c>
      <c r="G17" s="29">
        <v>0</v>
      </c>
      <c r="H17" s="34">
        <f t="shared" si="0"/>
        <v>44</v>
      </c>
      <c r="I17" s="35">
        <f t="shared" si="1"/>
        <v>240.6</v>
      </c>
    </row>
    <row r="18" spans="1:9" ht="24.75" customHeight="1" thickBot="1" thickTop="1">
      <c r="A18" s="21" t="s">
        <v>0</v>
      </c>
      <c r="B18" s="37">
        <f aca="true" t="shared" si="2" ref="B18:I18">SUM(B7:B17)</f>
        <v>16318</v>
      </c>
      <c r="C18" s="38">
        <f t="shared" si="2"/>
        <v>223917.92</v>
      </c>
      <c r="D18" s="37">
        <f t="shared" si="2"/>
        <v>1292</v>
      </c>
      <c r="E18" s="38">
        <f t="shared" si="2"/>
        <v>22889.34</v>
      </c>
      <c r="F18" s="37">
        <f t="shared" si="2"/>
        <v>10</v>
      </c>
      <c r="G18" s="38">
        <f t="shared" si="2"/>
        <v>11.04</v>
      </c>
      <c r="H18" s="39">
        <f t="shared" si="2"/>
        <v>17620</v>
      </c>
      <c r="I18" s="40">
        <f t="shared" si="2"/>
        <v>246818.30000000002</v>
      </c>
    </row>
    <row r="19" ht="24.75" customHeight="1" thickTop="1"/>
    <row r="20" ht="24.75" customHeight="1"/>
    <row r="23" spans="2:3" ht="12.75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2:3" ht="12.75">
      <c r="B31"/>
      <c r="C31"/>
    </row>
    <row r="32" spans="2:3" ht="12.75">
      <c r="B32"/>
      <c r="C32"/>
    </row>
    <row r="33" spans="2:3" ht="12.75">
      <c r="B33"/>
      <c r="C33"/>
    </row>
    <row r="34" spans="2:3" ht="12.75">
      <c r="B34"/>
      <c r="C34"/>
    </row>
    <row r="35" spans="2:3" ht="12.75">
      <c r="B35"/>
      <c r="C35"/>
    </row>
    <row r="36" spans="2:3" ht="12.75">
      <c r="B36"/>
      <c r="C36"/>
    </row>
    <row r="37" spans="2:3" ht="12.75">
      <c r="B37"/>
      <c r="C37"/>
    </row>
    <row r="38" spans="2:3" ht="12.75">
      <c r="B38"/>
      <c r="C38"/>
    </row>
  </sheetData>
  <sheetProtection/>
  <printOptions horizontalCentered="1"/>
  <pageMargins left="0.75" right="0.75" top="1" bottom="1" header="0" footer="0"/>
  <pageSetup horizontalDpi="300" verticalDpi="300" orientation="landscape" r:id="rId1"/>
  <headerFooter alignWithMargins="0">
    <oddFooter>&amp;L&amp;8FUENTE: DEPTO. MANEJO DEL FUEGO - CONAF.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9" sqref="A9:A22"/>
    </sheetView>
  </sheetViews>
  <sheetFormatPr defaultColWidth="11.421875" defaultRowHeight="12.75"/>
  <sheetData>
    <row r="1" spans="1:8" ht="15.75">
      <c r="A1" s="200" t="s">
        <v>61</v>
      </c>
      <c r="B1" s="200"/>
      <c r="C1" s="200"/>
      <c r="D1" s="200"/>
      <c r="E1" s="200"/>
      <c r="F1" s="200"/>
      <c r="G1" s="200"/>
      <c r="H1" s="200"/>
    </row>
    <row r="2" spans="1:8" ht="15.75">
      <c r="A2" s="200">
        <v>2016</v>
      </c>
      <c r="B2" s="200"/>
      <c r="C2" s="200"/>
      <c r="D2" s="200"/>
      <c r="E2" s="200"/>
      <c r="F2" s="200"/>
      <c r="G2" s="200"/>
      <c r="H2" s="200"/>
    </row>
    <row r="4" ht="13.5" thickBot="1"/>
    <row r="5" spans="1:8" ht="14.25" customHeight="1">
      <c r="A5" s="201" t="s">
        <v>67</v>
      </c>
      <c r="B5" s="204" t="s">
        <v>53</v>
      </c>
      <c r="C5" s="205"/>
      <c r="D5" s="206" t="s">
        <v>54</v>
      </c>
      <c r="E5" s="207"/>
      <c r="F5" s="207"/>
      <c r="G5" s="207"/>
      <c r="H5" s="208"/>
    </row>
    <row r="6" spans="1:8" ht="12.75">
      <c r="A6" s="202"/>
      <c r="B6" s="196" t="s">
        <v>58</v>
      </c>
      <c r="C6" s="142" t="s">
        <v>56</v>
      </c>
      <c r="D6" s="209"/>
      <c r="E6" s="210"/>
      <c r="F6" s="210"/>
      <c r="G6" s="210"/>
      <c r="H6" s="211"/>
    </row>
    <row r="7" spans="1:8" ht="14.25" customHeight="1">
      <c r="A7" s="202"/>
      <c r="B7" s="212" t="s">
        <v>57</v>
      </c>
      <c r="C7" s="212" t="s">
        <v>57</v>
      </c>
      <c r="D7" s="214" t="s">
        <v>68</v>
      </c>
      <c r="E7" s="215"/>
      <c r="F7" s="215"/>
      <c r="G7" s="216"/>
      <c r="H7" s="217" t="s">
        <v>57</v>
      </c>
    </row>
    <row r="8" spans="1:8" ht="12.75">
      <c r="A8" s="203"/>
      <c r="B8" s="213"/>
      <c r="C8" s="213"/>
      <c r="D8" s="142" t="s">
        <v>58</v>
      </c>
      <c r="E8" s="142" t="s">
        <v>56</v>
      </c>
      <c r="F8" s="142" t="s">
        <v>59</v>
      </c>
      <c r="G8" s="142" t="s">
        <v>54</v>
      </c>
      <c r="H8" s="218"/>
    </row>
    <row r="9" spans="1:8" ht="12.75">
      <c r="A9" s="192" t="s">
        <v>69</v>
      </c>
      <c r="B9" s="197">
        <v>0.74</v>
      </c>
      <c r="C9" s="52">
        <v>0</v>
      </c>
      <c r="D9" s="52">
        <v>4</v>
      </c>
      <c r="E9" s="52">
        <v>0</v>
      </c>
      <c r="F9" s="52">
        <v>0</v>
      </c>
      <c r="G9" s="52">
        <v>4</v>
      </c>
      <c r="H9" s="66">
        <v>0.74</v>
      </c>
    </row>
    <row r="10" spans="1:8" ht="12.75">
      <c r="A10" s="192" t="s">
        <v>9</v>
      </c>
      <c r="B10" s="197">
        <v>306.93</v>
      </c>
      <c r="C10" s="52">
        <v>7</v>
      </c>
      <c r="D10" s="52">
        <v>311</v>
      </c>
      <c r="E10" s="52">
        <v>2</v>
      </c>
      <c r="F10" s="52">
        <v>0</v>
      </c>
      <c r="G10" s="52">
        <v>313</v>
      </c>
      <c r="H10" s="66">
        <v>313.93</v>
      </c>
    </row>
    <row r="11" spans="1:8" ht="12.75">
      <c r="A11" s="192" t="s">
        <v>10</v>
      </c>
      <c r="B11" s="198">
        <v>661.07</v>
      </c>
      <c r="C11" s="52">
        <v>7.15</v>
      </c>
      <c r="D11" s="52">
        <v>529</v>
      </c>
      <c r="E11" s="52">
        <v>6</v>
      </c>
      <c r="F11" s="52">
        <v>3</v>
      </c>
      <c r="G11" s="52">
        <v>538</v>
      </c>
      <c r="H11" s="138">
        <v>668.22</v>
      </c>
    </row>
    <row r="12" spans="1:8" ht="12.75">
      <c r="A12" s="192" t="s">
        <v>11</v>
      </c>
      <c r="B12" s="198">
        <v>1680.96</v>
      </c>
      <c r="C12" s="52">
        <v>104.52</v>
      </c>
      <c r="D12" s="54">
        <v>462</v>
      </c>
      <c r="E12" s="52">
        <v>74</v>
      </c>
      <c r="F12" s="52">
        <v>8</v>
      </c>
      <c r="G12" s="54">
        <v>544</v>
      </c>
      <c r="H12" s="138">
        <v>1785.48</v>
      </c>
    </row>
    <row r="13" spans="1:8" ht="12.75">
      <c r="A13" s="192" t="s">
        <v>13</v>
      </c>
      <c r="B13" s="198">
        <v>6733.12</v>
      </c>
      <c r="C13" s="53">
        <v>27.9</v>
      </c>
      <c r="D13" s="54">
        <v>1252</v>
      </c>
      <c r="E13" s="52">
        <v>9</v>
      </c>
      <c r="F13" s="52">
        <v>0</v>
      </c>
      <c r="G13" s="54">
        <v>1261</v>
      </c>
      <c r="H13" s="138">
        <v>6761.02</v>
      </c>
    </row>
    <row r="14" spans="1:8" ht="12.75">
      <c r="A14" s="192" t="s">
        <v>14</v>
      </c>
      <c r="B14" s="198">
        <v>10690.01</v>
      </c>
      <c r="C14" s="53">
        <v>2194.83</v>
      </c>
      <c r="D14" s="54">
        <v>999</v>
      </c>
      <c r="E14" s="52">
        <v>226</v>
      </c>
      <c r="F14" s="52">
        <v>43</v>
      </c>
      <c r="G14" s="54">
        <v>1268</v>
      </c>
      <c r="H14" s="138">
        <v>12884.84</v>
      </c>
    </row>
    <row r="15" spans="1:8" ht="12.75">
      <c r="A15" s="192" t="s">
        <v>15</v>
      </c>
      <c r="B15" s="198">
        <v>51122.68</v>
      </c>
      <c r="C15" s="53">
        <v>5994.23</v>
      </c>
      <c r="D15" s="54">
        <v>3220</v>
      </c>
      <c r="E15" s="52">
        <v>340</v>
      </c>
      <c r="F15" s="52">
        <v>14</v>
      </c>
      <c r="G15" s="54">
        <v>3574</v>
      </c>
      <c r="H15" s="138">
        <v>57116.91</v>
      </c>
    </row>
    <row r="16" spans="1:8" ht="12.75">
      <c r="A16" s="192" t="s">
        <v>16</v>
      </c>
      <c r="B16" s="198">
        <v>147476.24</v>
      </c>
      <c r="C16" s="52">
        <v>6546.07</v>
      </c>
      <c r="D16" s="52">
        <v>3710</v>
      </c>
      <c r="E16" s="52">
        <v>233</v>
      </c>
      <c r="F16" s="52">
        <v>7</v>
      </c>
      <c r="G16" s="52">
        <v>3950</v>
      </c>
      <c r="H16" s="138">
        <v>154022.31</v>
      </c>
    </row>
    <row r="17" spans="1:8" ht="12.75">
      <c r="A17" s="192" t="s">
        <v>47</v>
      </c>
      <c r="B17" s="198">
        <v>5488.38</v>
      </c>
      <c r="C17" s="52">
        <v>214.34</v>
      </c>
      <c r="D17" s="54">
        <v>493</v>
      </c>
      <c r="E17" s="52">
        <v>32</v>
      </c>
      <c r="F17" s="52">
        <v>6</v>
      </c>
      <c r="G17" s="54">
        <v>531</v>
      </c>
      <c r="H17" s="138">
        <v>5702.72</v>
      </c>
    </row>
    <row r="18" spans="1:8" ht="12.75">
      <c r="A18" s="192" t="s">
        <v>17</v>
      </c>
      <c r="B18" s="198">
        <v>9642.12</v>
      </c>
      <c r="C18" s="52">
        <v>207.09</v>
      </c>
      <c r="D18" s="52">
        <v>1242</v>
      </c>
      <c r="E18" s="52">
        <v>38</v>
      </c>
      <c r="F18" s="52">
        <v>17</v>
      </c>
      <c r="G18" s="52">
        <v>1297</v>
      </c>
      <c r="H18" s="138">
        <v>9849.21</v>
      </c>
    </row>
    <row r="19" spans="1:8" ht="12.75">
      <c r="A19" s="192" t="s">
        <v>18</v>
      </c>
      <c r="B19" s="197">
        <v>1476.63</v>
      </c>
      <c r="C19" s="52">
        <v>480.73</v>
      </c>
      <c r="D19" s="52">
        <v>646</v>
      </c>
      <c r="E19" s="52">
        <v>151</v>
      </c>
      <c r="F19" s="52">
        <v>28</v>
      </c>
      <c r="G19" s="52">
        <v>825</v>
      </c>
      <c r="H19" s="66">
        <v>1957.36</v>
      </c>
    </row>
    <row r="20" spans="1:8" ht="12.75">
      <c r="A20" s="192" t="s">
        <v>19</v>
      </c>
      <c r="B20" s="198">
        <v>31.24</v>
      </c>
      <c r="C20" s="52">
        <v>2.02</v>
      </c>
      <c r="D20" s="54">
        <v>30</v>
      </c>
      <c r="E20" s="52">
        <v>2</v>
      </c>
      <c r="F20" s="52">
        <v>1</v>
      </c>
      <c r="G20" s="54">
        <v>33</v>
      </c>
      <c r="H20" s="138">
        <v>33.26</v>
      </c>
    </row>
    <row r="21" spans="1:8" ht="12.75">
      <c r="A21" s="195" t="s">
        <v>63</v>
      </c>
      <c r="B21" s="199">
        <v>2396.24</v>
      </c>
      <c r="C21" s="185">
        <v>146.15</v>
      </c>
      <c r="D21" s="186">
        <v>1424</v>
      </c>
      <c r="E21" s="186">
        <v>17</v>
      </c>
      <c r="F21" s="187">
        <v>65</v>
      </c>
      <c r="G21" s="186">
        <v>1506</v>
      </c>
      <c r="H21" s="193">
        <v>2542.39</v>
      </c>
    </row>
    <row r="22" spans="1:8" ht="13.5" thickBot="1">
      <c r="A22" s="194" t="s">
        <v>0</v>
      </c>
      <c r="B22" s="165">
        <f>SUM(B9:B21)</f>
        <v>237706.36</v>
      </c>
      <c r="C22" s="165">
        <f aca="true" t="shared" si="0" ref="C22:H22">SUM(C9:C21)</f>
        <v>15932.029999999999</v>
      </c>
      <c r="D22" s="166">
        <f t="shared" si="0"/>
        <v>14322</v>
      </c>
      <c r="E22" s="166">
        <f t="shared" si="0"/>
        <v>1130</v>
      </c>
      <c r="F22" s="166">
        <f t="shared" si="0"/>
        <v>192</v>
      </c>
      <c r="G22" s="166">
        <f t="shared" si="0"/>
        <v>15644</v>
      </c>
      <c r="H22" s="168">
        <f t="shared" si="0"/>
        <v>253638.39</v>
      </c>
    </row>
  </sheetData>
  <sheetProtection/>
  <mergeCells count="9">
    <mergeCell ref="A1:H1"/>
    <mergeCell ref="A2:H2"/>
    <mergeCell ref="A5:A8"/>
    <mergeCell ref="B5:C5"/>
    <mergeCell ref="D5:H6"/>
    <mergeCell ref="B7:B8"/>
    <mergeCell ref="C7:C8"/>
    <mergeCell ref="D7:G7"/>
    <mergeCell ref="H7:H8"/>
  </mergeCells>
  <hyperlinks>
    <hyperlink ref="A9" r:id="rId1" display="../../../action2.php?_tituloDatosLocalidad=1049728132&amp;_tituloDatosCondicion=1049728133&amp;pUbicacion=2&amp;_tituloDatosFecha=1049728134&amp;fechainicio=01-01-2016&amp;fechafin=31-12-2016&amp;cFecha=1&amp;opcion=1&amp;&amp;pRegion=02&amp;estado=&amp;chk_estado=1"/>
    <hyperlink ref="A10" r:id="rId2" display="../../../action2.php%3f_tituloDatosLocalidad=1049728132&amp;_tituloDatosCondicion=1049728133&amp;pUbicacion=2&amp;_tituloDatosFecha=1049728134&amp;fechainicio=01-01-2016&amp;fechafin=31-12-2016&amp;cFecha=1&amp;opcion=1&amp;&amp;pRegion=03&amp;estado=&amp;chk_estado=1"/>
    <hyperlink ref="A11" r:id="rId3" display="../../../action2.php%3f_tituloDatosLocalidad=1049728132&amp;_tituloDatosCondicion=1049728133&amp;pUbicacion=2&amp;_tituloDatosFecha=1049728134&amp;fechainicio=01-01-2016&amp;fechafin=31-12-2016&amp;cFecha=1&amp;opcion=1&amp;&amp;pRegion=04&amp;estado=&amp;chk_estado=1"/>
    <hyperlink ref="A12" r:id="rId4" display="../../../action2.php%3f_tituloDatosLocalidad=1049728132&amp;_tituloDatosCondicion=1049728133&amp;pUbicacion=2&amp;_tituloDatosFecha=1049728134&amp;fechainicio=01-01-2016&amp;fechafin=31-12-2016&amp;cFecha=1&amp;opcion=1&amp;&amp;pRegion=05&amp;estado=&amp;chk_estado=1"/>
    <hyperlink ref="A13" r:id="rId5" display="../../../action2.php%3f_tituloDatosLocalidad=1049728132&amp;_tituloDatosCondicion=1049728133&amp;pUbicacion=2&amp;_tituloDatosFecha=1049728134&amp;fechainicio=01-01-2016&amp;fechafin=31-12-2016&amp;cFecha=1&amp;opcion=1&amp;&amp;pRegion=06&amp;estado=&amp;chk_estado=1"/>
    <hyperlink ref="A14" r:id="rId6" display="../../../action2.php%3f_tituloDatosLocalidad=1049728132&amp;_tituloDatosCondicion=1049728133&amp;pUbicacion=2&amp;_tituloDatosFecha=1049728134&amp;fechainicio=01-01-2016&amp;fechafin=31-12-2016&amp;cFecha=1&amp;opcion=1&amp;&amp;pRegion=07&amp;estado=&amp;chk_estado=1"/>
    <hyperlink ref="A15" r:id="rId7" display="../../../action2.php%3f_tituloDatosLocalidad=1049728132&amp;_tituloDatosCondicion=1049728133&amp;pUbicacion=2&amp;_tituloDatosFecha=1049728134&amp;fechainicio=01-01-2016&amp;fechafin=31-12-2016&amp;cFecha=1&amp;opcion=1&amp;&amp;pRegion=08&amp;estado=&amp;chk_estado=1"/>
    <hyperlink ref="A16" r:id="rId8" display="../../../action2.php%3f_tituloDatosLocalidad=1049728132&amp;_tituloDatosCondicion=1049728133&amp;pUbicacion=2&amp;_tituloDatosFecha=1049728134&amp;fechainicio=01-01-2016&amp;fechafin=31-12-2016&amp;cFecha=1&amp;opcion=1&amp;&amp;pRegion=09&amp;estado=&amp;chk_estado=1"/>
    <hyperlink ref="A17" r:id="rId9" display="../../../action2.php%3f_tituloDatosLocalidad=1049728132&amp;_tituloDatosCondicion=1049728133&amp;pUbicacion=2&amp;_tituloDatosFecha=1049728134&amp;fechainicio=01-01-2016&amp;fechafin=31-12-2016&amp;cFecha=1&amp;opcion=1&amp;&amp;pRegion=14&amp;estado=&amp;chk_estado=1"/>
    <hyperlink ref="A18" r:id="rId10" display="../../../action2.php%3f_tituloDatosLocalidad=1049728132&amp;_tituloDatosCondicion=1049728133&amp;pUbicacion=2&amp;_tituloDatosFecha=1049728134&amp;fechainicio=01-01-2016&amp;fechafin=31-12-2016&amp;cFecha=1&amp;opcion=1&amp;&amp;pRegion=10&amp;estado=&amp;chk_estado=1"/>
    <hyperlink ref="A19" r:id="rId11" display="../../../action2.php%3f_tituloDatosLocalidad=1049728132&amp;_tituloDatosCondicion=1049728133&amp;pUbicacion=2&amp;_tituloDatosFecha=1049728134&amp;fechainicio=01-01-2016&amp;fechafin=31-12-2016&amp;cFecha=1&amp;opcion=1&amp;&amp;pRegion=11&amp;estado=&amp;chk_estado=1"/>
    <hyperlink ref="A20" r:id="rId12" display="../../../action2.php%3f_tituloDatosLocalidad=1049728132&amp;_tituloDatosCondicion=1049728133&amp;pUbicacion=2&amp;_tituloDatosFecha=1049728134&amp;fechainicio=01-01-2016&amp;fechafin=31-12-2016&amp;cFecha=1&amp;opcion=1&amp;&amp;pRegion=12&amp;estado=&amp;chk_estado=1"/>
    <hyperlink ref="A21" r:id="rId13" display="../../../action2.php%3f_tituloDatosLocalidad=1049728132&amp;_tituloDatosCondicion=1049728133&amp;pUbicacion=2&amp;_tituloDatosFecha=1049728134&amp;fechainicio=01-01-2016&amp;fechafin=31-12-2016&amp;cFecha=1&amp;opcion=1&amp;&amp;pRegion=00&amp;estado=&amp;chk_estado=1"/>
  </hyperlinks>
  <printOptions/>
  <pageMargins left="0.7" right="0.7" top="0.75" bottom="0.75" header="0.3" footer="0.3"/>
  <pageSetup horizontalDpi="600" verticalDpi="600" orientation="portrait" r:id="rId1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zoomScalePageLayoutView="0" workbookViewId="0" topLeftCell="A1">
      <selection activeCell="B7" sqref="B7"/>
    </sheetView>
  </sheetViews>
  <sheetFormatPr defaultColWidth="11.421875" defaultRowHeight="12.75"/>
  <cols>
    <col min="2" max="2" width="9.8515625" style="1" customWidth="1"/>
    <col min="3" max="3" width="9.8515625" style="6" customWidth="1"/>
    <col min="5" max="5" width="9.8515625" style="6" customWidth="1"/>
    <col min="7" max="7" width="9.8515625" style="6" customWidth="1"/>
    <col min="8" max="8" width="9.8515625" style="1" customWidth="1"/>
    <col min="9" max="9" width="9.8515625" style="6" customWidth="1"/>
  </cols>
  <sheetData>
    <row r="1" spans="1:9" ht="24.75" customHeight="1">
      <c r="A1" s="2" t="s">
        <v>20</v>
      </c>
      <c r="B1" s="3"/>
      <c r="C1" s="4"/>
      <c r="D1" s="8"/>
      <c r="E1" s="4"/>
      <c r="F1" s="8"/>
      <c r="G1" s="4"/>
      <c r="H1" s="3"/>
      <c r="I1" s="4"/>
    </row>
    <row r="2" spans="1:9" ht="24.75" customHeight="1">
      <c r="A2" s="2" t="s">
        <v>28</v>
      </c>
      <c r="B2" s="3"/>
      <c r="C2" s="4"/>
      <c r="D2" s="8"/>
      <c r="E2" s="4"/>
      <c r="F2" s="8"/>
      <c r="G2" s="4"/>
      <c r="H2" s="3"/>
      <c r="I2" s="4"/>
    </row>
    <row r="3" spans="1:9" ht="24.75" customHeight="1" thickBot="1">
      <c r="A3" s="5"/>
      <c r="B3" s="3"/>
      <c r="C3" s="4"/>
      <c r="D3" s="8"/>
      <c r="E3" s="4"/>
      <c r="F3" s="8"/>
      <c r="G3" s="4"/>
      <c r="H3" s="3"/>
      <c r="I3" s="4"/>
    </row>
    <row r="4" spans="1:9" ht="24.75" customHeight="1" thickTop="1">
      <c r="A4" s="9"/>
      <c r="B4" s="10" t="s">
        <v>4</v>
      </c>
      <c r="C4" s="11"/>
      <c r="D4" s="12"/>
      <c r="E4" s="11"/>
      <c r="F4" s="12"/>
      <c r="G4" s="11"/>
      <c r="H4" s="13" t="s">
        <v>0</v>
      </c>
      <c r="I4" s="14"/>
    </row>
    <row r="5" spans="1:9" ht="24.75" customHeight="1">
      <c r="A5" s="15" t="s">
        <v>5</v>
      </c>
      <c r="B5" s="16" t="s">
        <v>1</v>
      </c>
      <c r="C5" s="17"/>
      <c r="D5" s="18" t="s">
        <v>2</v>
      </c>
      <c r="E5" s="17"/>
      <c r="F5" s="18" t="s">
        <v>3</v>
      </c>
      <c r="G5" s="17"/>
      <c r="H5" s="19" t="s">
        <v>6</v>
      </c>
      <c r="I5" s="20"/>
    </row>
    <row r="6" spans="1:9" ht="24.75" customHeight="1" thickBot="1">
      <c r="A6" s="21"/>
      <c r="B6" s="22" t="s">
        <v>7</v>
      </c>
      <c r="C6" s="23" t="s">
        <v>8</v>
      </c>
      <c r="D6" s="24" t="s">
        <v>7</v>
      </c>
      <c r="E6" s="23" t="s">
        <v>8</v>
      </c>
      <c r="F6" s="24" t="s">
        <v>7</v>
      </c>
      <c r="G6" s="23" t="s">
        <v>8</v>
      </c>
      <c r="H6" s="25" t="s">
        <v>7</v>
      </c>
      <c r="I6" s="26" t="s">
        <v>8</v>
      </c>
    </row>
    <row r="7" spans="1:9" ht="24.75" customHeight="1" thickTop="1">
      <c r="A7" s="27" t="s">
        <v>9</v>
      </c>
      <c r="B7" s="7">
        <v>160</v>
      </c>
      <c r="C7" s="28">
        <v>625.9</v>
      </c>
      <c r="D7" s="7">
        <v>0</v>
      </c>
      <c r="E7" s="29">
        <v>0</v>
      </c>
      <c r="F7" s="7">
        <v>0</v>
      </c>
      <c r="G7" s="29">
        <v>0</v>
      </c>
      <c r="H7" s="30">
        <f aca="true" t="shared" si="0" ref="H7:H17">SUM(B7+D7+F7)</f>
        <v>160</v>
      </c>
      <c r="I7" s="31">
        <f aca="true" t="shared" si="1" ref="I7:I17">SUM(C7+E7+G7)</f>
        <v>625.9</v>
      </c>
    </row>
    <row r="8" spans="1:9" ht="24.75" customHeight="1">
      <c r="A8" s="32" t="s">
        <v>10</v>
      </c>
      <c r="B8" s="33">
        <v>498</v>
      </c>
      <c r="C8" s="29">
        <v>2938.1</v>
      </c>
      <c r="D8" s="33">
        <v>15</v>
      </c>
      <c r="E8" s="29">
        <v>32.05</v>
      </c>
      <c r="F8" s="33">
        <v>0</v>
      </c>
      <c r="G8" s="29">
        <v>0</v>
      </c>
      <c r="H8" s="34">
        <f t="shared" si="0"/>
        <v>513</v>
      </c>
      <c r="I8" s="35">
        <f t="shared" si="1"/>
        <v>2970.15</v>
      </c>
    </row>
    <row r="9" spans="1:9" ht="24.75" customHeight="1">
      <c r="A9" s="32" t="s">
        <v>11</v>
      </c>
      <c r="B9" s="33">
        <v>239</v>
      </c>
      <c r="C9" s="29">
        <v>2288.51</v>
      </c>
      <c r="D9" s="33">
        <v>73</v>
      </c>
      <c r="E9" s="29">
        <v>1820.17</v>
      </c>
      <c r="F9" s="33">
        <v>0</v>
      </c>
      <c r="G9" s="29">
        <v>0</v>
      </c>
      <c r="H9" s="34">
        <f t="shared" si="0"/>
        <v>312</v>
      </c>
      <c r="I9" s="35">
        <f t="shared" si="1"/>
        <v>4108.68</v>
      </c>
    </row>
    <row r="10" spans="1:9" ht="24.75" customHeight="1">
      <c r="A10" s="32" t="s">
        <v>12</v>
      </c>
      <c r="B10" s="33">
        <v>1640</v>
      </c>
      <c r="C10" s="29">
        <v>8383.59</v>
      </c>
      <c r="D10" s="33">
        <v>166</v>
      </c>
      <c r="E10" s="29">
        <v>375.22</v>
      </c>
      <c r="F10" s="33">
        <v>0</v>
      </c>
      <c r="G10" s="29">
        <v>0</v>
      </c>
      <c r="H10" s="34">
        <f t="shared" si="0"/>
        <v>1806</v>
      </c>
      <c r="I10" s="35">
        <f t="shared" si="1"/>
        <v>8758.81</v>
      </c>
    </row>
    <row r="11" spans="1:9" ht="24.75" customHeight="1">
      <c r="A11" s="32" t="s">
        <v>13</v>
      </c>
      <c r="B11" s="33">
        <v>1725</v>
      </c>
      <c r="C11" s="29">
        <v>18115.96</v>
      </c>
      <c r="D11" s="33">
        <v>32</v>
      </c>
      <c r="E11" s="29">
        <v>1981.67</v>
      </c>
      <c r="F11" s="33">
        <v>2</v>
      </c>
      <c r="G11" s="29">
        <v>65.01</v>
      </c>
      <c r="H11" s="34">
        <f t="shared" si="0"/>
        <v>1759</v>
      </c>
      <c r="I11" s="35">
        <f t="shared" si="1"/>
        <v>20162.639999999996</v>
      </c>
    </row>
    <row r="12" spans="1:9" ht="24.75" customHeight="1">
      <c r="A12" s="32" t="s">
        <v>14</v>
      </c>
      <c r="B12" s="33">
        <v>1694</v>
      </c>
      <c r="C12" s="29">
        <v>13543.79</v>
      </c>
      <c r="D12" s="33">
        <v>380</v>
      </c>
      <c r="E12" s="29">
        <v>8084.72</v>
      </c>
      <c r="F12" s="33">
        <v>0</v>
      </c>
      <c r="G12" s="29">
        <v>0</v>
      </c>
      <c r="H12" s="34">
        <f t="shared" si="0"/>
        <v>2074</v>
      </c>
      <c r="I12" s="35">
        <f t="shared" si="1"/>
        <v>21628.510000000002</v>
      </c>
    </row>
    <row r="13" spans="1:9" ht="24.75" customHeight="1">
      <c r="A13" s="32" t="s">
        <v>15</v>
      </c>
      <c r="B13" s="33">
        <v>3417</v>
      </c>
      <c r="C13" s="29">
        <v>58322.49</v>
      </c>
      <c r="D13" s="33">
        <v>983</v>
      </c>
      <c r="E13" s="29">
        <v>13125.57</v>
      </c>
      <c r="F13" s="33">
        <v>10</v>
      </c>
      <c r="G13" s="29">
        <v>1.65</v>
      </c>
      <c r="H13" s="34">
        <f t="shared" si="0"/>
        <v>4410</v>
      </c>
      <c r="I13" s="35">
        <f t="shared" si="1"/>
        <v>71449.70999999999</v>
      </c>
    </row>
    <row r="14" spans="1:9" ht="24.75" customHeight="1">
      <c r="A14" s="32" t="s">
        <v>16</v>
      </c>
      <c r="B14" s="33">
        <v>3130</v>
      </c>
      <c r="C14" s="29">
        <v>121076.61</v>
      </c>
      <c r="D14" s="33">
        <v>285</v>
      </c>
      <c r="E14" s="29">
        <v>4222.37</v>
      </c>
      <c r="F14" s="33">
        <v>0</v>
      </c>
      <c r="G14" s="29">
        <v>0</v>
      </c>
      <c r="H14" s="34">
        <f t="shared" si="0"/>
        <v>3415</v>
      </c>
      <c r="I14" s="35">
        <f t="shared" si="1"/>
        <v>125298.98</v>
      </c>
    </row>
    <row r="15" spans="1:9" ht="24.75" customHeight="1">
      <c r="A15" s="32" t="s">
        <v>17</v>
      </c>
      <c r="B15" s="33">
        <v>2362</v>
      </c>
      <c r="C15" s="29">
        <v>12943.61</v>
      </c>
      <c r="D15" s="33">
        <v>279</v>
      </c>
      <c r="E15" s="29">
        <v>5532</v>
      </c>
      <c r="F15" s="33">
        <v>0</v>
      </c>
      <c r="G15" s="29">
        <v>0</v>
      </c>
      <c r="H15" s="34">
        <f t="shared" si="0"/>
        <v>2641</v>
      </c>
      <c r="I15" s="35">
        <f t="shared" si="1"/>
        <v>18475.61</v>
      </c>
    </row>
    <row r="16" spans="1:9" ht="24.75" customHeight="1">
      <c r="A16" s="32" t="s">
        <v>18</v>
      </c>
      <c r="B16" s="33">
        <v>715</v>
      </c>
      <c r="C16" s="29">
        <v>2322.36</v>
      </c>
      <c r="D16" s="33">
        <v>0</v>
      </c>
      <c r="E16" s="29">
        <v>0</v>
      </c>
      <c r="F16" s="33">
        <v>0</v>
      </c>
      <c r="G16" s="29">
        <v>0</v>
      </c>
      <c r="H16" s="34">
        <f t="shared" si="0"/>
        <v>715</v>
      </c>
      <c r="I16" s="35">
        <f t="shared" si="1"/>
        <v>2322.36</v>
      </c>
    </row>
    <row r="17" spans="1:9" ht="24.75" customHeight="1" thickBot="1">
      <c r="A17" s="36" t="s">
        <v>19</v>
      </c>
      <c r="B17" s="7">
        <v>50</v>
      </c>
      <c r="C17" s="29">
        <v>285.3</v>
      </c>
      <c r="D17" s="7">
        <v>0</v>
      </c>
      <c r="E17" s="29">
        <v>0</v>
      </c>
      <c r="F17" s="7">
        <v>0</v>
      </c>
      <c r="G17" s="29">
        <v>0</v>
      </c>
      <c r="H17" s="34">
        <f t="shared" si="0"/>
        <v>50</v>
      </c>
      <c r="I17" s="35">
        <f t="shared" si="1"/>
        <v>285.3</v>
      </c>
    </row>
    <row r="18" spans="1:9" ht="24.75" customHeight="1" thickBot="1" thickTop="1">
      <c r="A18" s="21" t="s">
        <v>0</v>
      </c>
      <c r="B18" s="37">
        <f aca="true" t="shared" si="2" ref="B18:I18">SUM(B7:B17)</f>
        <v>15630</v>
      </c>
      <c r="C18" s="38">
        <f t="shared" si="2"/>
        <v>240846.21999999997</v>
      </c>
      <c r="D18" s="37">
        <f t="shared" si="2"/>
        <v>2213</v>
      </c>
      <c r="E18" s="38">
        <f t="shared" si="2"/>
        <v>35173.770000000004</v>
      </c>
      <c r="F18" s="37">
        <f t="shared" si="2"/>
        <v>12</v>
      </c>
      <c r="G18" s="38">
        <f t="shared" si="2"/>
        <v>66.66000000000001</v>
      </c>
      <c r="H18" s="39">
        <f t="shared" si="2"/>
        <v>17855</v>
      </c>
      <c r="I18" s="40">
        <f t="shared" si="2"/>
        <v>276086.64999999997</v>
      </c>
    </row>
    <row r="19" ht="24.75" customHeight="1" thickTop="1"/>
    <row r="20" ht="24.75" customHeight="1"/>
    <row r="23" spans="2:3" ht="12.75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2:3" ht="12.75">
      <c r="B31"/>
      <c r="C31"/>
    </row>
    <row r="32" spans="2:3" ht="12.75">
      <c r="B32"/>
      <c r="C32"/>
    </row>
    <row r="33" spans="2:3" ht="12.75">
      <c r="B33"/>
      <c r="C33"/>
    </row>
    <row r="34" spans="2:3" ht="12.75">
      <c r="B34"/>
      <c r="C34"/>
    </row>
    <row r="35" spans="2:3" ht="12.75">
      <c r="B35"/>
      <c r="C35"/>
    </row>
    <row r="36" spans="2:3" ht="12.75">
      <c r="B36"/>
      <c r="C36"/>
    </row>
    <row r="37" spans="2:3" ht="12.75">
      <c r="B37"/>
      <c r="C37"/>
    </row>
    <row r="38" spans="2:3" ht="12.75">
      <c r="B38"/>
      <c r="C38"/>
    </row>
  </sheetData>
  <sheetProtection/>
  <printOptions horizontalCentered="1"/>
  <pageMargins left="0.75" right="0.75" top="0.51" bottom="1" header="0.5118110236220472" footer="0.5118110236220472"/>
  <pageSetup horizontalDpi="300" verticalDpi="300" orientation="landscape" r:id="rId1"/>
  <headerFooter alignWithMargins="0">
    <oddFooter>&amp;L&amp;8FUENTE: DEPTO. MANEJO DEL FUEGO - CONAF.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zoomScalePageLayoutView="0" workbookViewId="0" topLeftCell="A1">
      <selection activeCell="B7" sqref="B7"/>
    </sheetView>
  </sheetViews>
  <sheetFormatPr defaultColWidth="11.421875" defaultRowHeight="12.75"/>
  <cols>
    <col min="2" max="2" width="9.8515625" style="1" customWidth="1"/>
    <col min="3" max="3" width="9.8515625" style="6" customWidth="1"/>
    <col min="5" max="5" width="9.8515625" style="6" customWidth="1"/>
    <col min="7" max="7" width="9.8515625" style="6" customWidth="1"/>
    <col min="8" max="8" width="9.8515625" style="1" customWidth="1"/>
    <col min="9" max="9" width="9.8515625" style="6" customWidth="1"/>
  </cols>
  <sheetData>
    <row r="1" spans="1:9" ht="24.75" customHeight="1">
      <c r="A1" s="2" t="s">
        <v>20</v>
      </c>
      <c r="B1" s="3"/>
      <c r="C1" s="4"/>
      <c r="D1" s="8"/>
      <c r="E1" s="4"/>
      <c r="F1" s="8"/>
      <c r="G1" s="4"/>
      <c r="H1" s="3"/>
      <c r="I1" s="4"/>
    </row>
    <row r="2" spans="1:9" ht="24.75" customHeight="1">
      <c r="A2" s="2" t="s">
        <v>27</v>
      </c>
      <c r="B2" s="3"/>
      <c r="C2" s="4"/>
      <c r="D2" s="8"/>
      <c r="E2" s="4"/>
      <c r="F2" s="8"/>
      <c r="G2" s="4"/>
      <c r="H2" s="3"/>
      <c r="I2" s="4"/>
    </row>
    <row r="3" spans="1:9" ht="24.75" customHeight="1" thickBot="1">
      <c r="A3" s="5"/>
      <c r="B3" s="3"/>
      <c r="C3" s="4"/>
      <c r="D3" s="8"/>
      <c r="E3" s="4"/>
      <c r="F3" s="8"/>
      <c r="G3" s="4"/>
      <c r="H3" s="3"/>
      <c r="I3" s="4"/>
    </row>
    <row r="4" spans="1:9" ht="24.75" customHeight="1" thickTop="1">
      <c r="A4" s="9"/>
      <c r="B4" s="10" t="s">
        <v>4</v>
      </c>
      <c r="C4" s="11"/>
      <c r="D4" s="12"/>
      <c r="E4" s="11"/>
      <c r="F4" s="12"/>
      <c r="G4" s="11"/>
      <c r="H4" s="13" t="s">
        <v>0</v>
      </c>
      <c r="I4" s="14"/>
    </row>
    <row r="5" spans="1:9" ht="24.75" customHeight="1">
      <c r="A5" s="15" t="s">
        <v>5</v>
      </c>
      <c r="B5" s="16" t="s">
        <v>1</v>
      </c>
      <c r="C5" s="17"/>
      <c r="D5" s="18" t="s">
        <v>2</v>
      </c>
      <c r="E5" s="17"/>
      <c r="F5" s="18" t="s">
        <v>3</v>
      </c>
      <c r="G5" s="17"/>
      <c r="H5" s="19" t="s">
        <v>6</v>
      </c>
      <c r="I5" s="20"/>
    </row>
    <row r="6" spans="1:9" ht="24.75" customHeight="1" thickBot="1">
      <c r="A6" s="21"/>
      <c r="B6" s="22" t="s">
        <v>7</v>
      </c>
      <c r="C6" s="23" t="s">
        <v>8</v>
      </c>
      <c r="D6" s="24" t="s">
        <v>7</v>
      </c>
      <c r="E6" s="23" t="s">
        <v>8</v>
      </c>
      <c r="F6" s="24" t="s">
        <v>7</v>
      </c>
      <c r="G6" s="23" t="s">
        <v>8</v>
      </c>
      <c r="H6" s="25" t="s">
        <v>7</v>
      </c>
      <c r="I6" s="26" t="s">
        <v>8</v>
      </c>
    </row>
    <row r="7" spans="1:9" ht="24.75" customHeight="1" thickTop="1">
      <c r="A7" s="27" t="s">
        <v>9</v>
      </c>
      <c r="B7" s="7">
        <v>99</v>
      </c>
      <c r="C7" s="28">
        <v>280.45</v>
      </c>
      <c r="D7" s="7">
        <v>0</v>
      </c>
      <c r="E7" s="29">
        <v>0</v>
      </c>
      <c r="F7" s="7">
        <v>0</v>
      </c>
      <c r="G7" s="29">
        <v>0</v>
      </c>
      <c r="H7" s="30">
        <f aca="true" t="shared" si="0" ref="H7:H17">SUM(B7+D7+F7)</f>
        <v>99</v>
      </c>
      <c r="I7" s="31">
        <f aca="true" t="shared" si="1" ref="I7:I17">SUM(C7+E7+G7)</f>
        <v>280.45</v>
      </c>
    </row>
    <row r="8" spans="1:9" ht="24.75" customHeight="1">
      <c r="A8" s="32" t="s">
        <v>10</v>
      </c>
      <c r="B8" s="33">
        <v>435</v>
      </c>
      <c r="C8" s="29">
        <v>1554.31</v>
      </c>
      <c r="D8" s="33">
        <v>23</v>
      </c>
      <c r="E8" s="29">
        <v>58.06</v>
      </c>
      <c r="F8" s="33">
        <v>0</v>
      </c>
      <c r="G8" s="29">
        <v>0</v>
      </c>
      <c r="H8" s="34">
        <f t="shared" si="0"/>
        <v>458</v>
      </c>
      <c r="I8" s="35">
        <f t="shared" si="1"/>
        <v>1612.37</v>
      </c>
    </row>
    <row r="9" spans="1:9" ht="24.75" customHeight="1">
      <c r="A9" s="32" t="s">
        <v>11</v>
      </c>
      <c r="B9" s="33">
        <v>170</v>
      </c>
      <c r="C9" s="29">
        <v>2354.49</v>
      </c>
      <c r="D9" s="33">
        <v>99</v>
      </c>
      <c r="E9" s="29">
        <v>1412.84</v>
      </c>
      <c r="F9" s="33">
        <v>0</v>
      </c>
      <c r="G9" s="29">
        <v>0</v>
      </c>
      <c r="H9" s="34">
        <f t="shared" si="0"/>
        <v>269</v>
      </c>
      <c r="I9" s="35">
        <f t="shared" si="1"/>
        <v>3767.33</v>
      </c>
    </row>
    <row r="10" spans="1:9" ht="24.75" customHeight="1">
      <c r="A10" s="32" t="s">
        <v>12</v>
      </c>
      <c r="B10" s="33">
        <v>1959</v>
      </c>
      <c r="C10" s="29">
        <v>12165.51</v>
      </c>
      <c r="D10" s="33">
        <v>86</v>
      </c>
      <c r="E10" s="29">
        <v>504.04</v>
      </c>
      <c r="F10" s="33">
        <v>30</v>
      </c>
      <c r="G10" s="29">
        <v>102.65</v>
      </c>
      <c r="H10" s="34">
        <f t="shared" si="0"/>
        <v>2075</v>
      </c>
      <c r="I10" s="35">
        <f t="shared" si="1"/>
        <v>12772.2</v>
      </c>
    </row>
    <row r="11" spans="1:9" ht="24.75" customHeight="1">
      <c r="A11" s="32" t="s">
        <v>13</v>
      </c>
      <c r="B11" s="33">
        <v>1863</v>
      </c>
      <c r="C11" s="29">
        <v>17312.04</v>
      </c>
      <c r="D11" s="33">
        <v>40</v>
      </c>
      <c r="E11" s="29">
        <v>90.75</v>
      </c>
      <c r="F11" s="33">
        <v>17</v>
      </c>
      <c r="G11" s="29">
        <v>36.64</v>
      </c>
      <c r="H11" s="34">
        <f t="shared" si="0"/>
        <v>1920</v>
      </c>
      <c r="I11" s="35">
        <f t="shared" si="1"/>
        <v>17439.43</v>
      </c>
    </row>
    <row r="12" spans="1:9" ht="24.75" customHeight="1">
      <c r="A12" s="32" t="s">
        <v>14</v>
      </c>
      <c r="B12" s="33">
        <v>1312</v>
      </c>
      <c r="C12" s="29">
        <v>11178.81</v>
      </c>
      <c r="D12" s="33">
        <v>211</v>
      </c>
      <c r="E12" s="29">
        <v>5975.28</v>
      </c>
      <c r="F12" s="33">
        <v>16</v>
      </c>
      <c r="G12" s="29">
        <v>0</v>
      </c>
      <c r="H12" s="34">
        <f t="shared" si="0"/>
        <v>1539</v>
      </c>
      <c r="I12" s="35">
        <f t="shared" si="1"/>
        <v>17154.09</v>
      </c>
    </row>
    <row r="13" spans="1:9" ht="24.75" customHeight="1">
      <c r="A13" s="32" t="s">
        <v>15</v>
      </c>
      <c r="B13" s="33">
        <v>2045</v>
      </c>
      <c r="C13" s="29">
        <v>42364.63</v>
      </c>
      <c r="D13" s="33">
        <v>271</v>
      </c>
      <c r="E13" s="29">
        <v>3911.05</v>
      </c>
      <c r="F13" s="33">
        <v>11</v>
      </c>
      <c r="G13" s="29">
        <v>48.28</v>
      </c>
      <c r="H13" s="34">
        <f t="shared" si="0"/>
        <v>2327</v>
      </c>
      <c r="I13" s="35">
        <f t="shared" si="1"/>
        <v>46323.96</v>
      </c>
    </row>
    <row r="14" spans="1:9" ht="24.75" customHeight="1">
      <c r="A14" s="32" t="s">
        <v>16</v>
      </c>
      <c r="B14" s="33">
        <v>2153</v>
      </c>
      <c r="C14" s="29">
        <v>94372.9</v>
      </c>
      <c r="D14" s="33">
        <v>218</v>
      </c>
      <c r="E14" s="29">
        <v>4906.31</v>
      </c>
      <c r="F14" s="33">
        <v>10</v>
      </c>
      <c r="G14" s="29">
        <v>76</v>
      </c>
      <c r="H14" s="34">
        <f t="shared" si="0"/>
        <v>2381</v>
      </c>
      <c r="I14" s="35">
        <f t="shared" si="1"/>
        <v>99355.20999999999</v>
      </c>
    </row>
    <row r="15" spans="1:9" ht="24.75" customHeight="1">
      <c r="A15" s="32" t="s">
        <v>17</v>
      </c>
      <c r="B15" s="33">
        <v>2835</v>
      </c>
      <c r="C15" s="29">
        <v>19204.54</v>
      </c>
      <c r="D15" s="33">
        <v>306</v>
      </c>
      <c r="E15" s="29">
        <v>6987.72</v>
      </c>
      <c r="F15" s="33">
        <v>0</v>
      </c>
      <c r="G15" s="29">
        <v>0</v>
      </c>
      <c r="H15" s="34">
        <f t="shared" si="0"/>
        <v>3141</v>
      </c>
      <c r="I15" s="35">
        <f t="shared" si="1"/>
        <v>26192.260000000002</v>
      </c>
    </row>
    <row r="16" spans="1:9" ht="24.75" customHeight="1">
      <c r="A16" s="32" t="s">
        <v>18</v>
      </c>
      <c r="B16" s="33">
        <v>556</v>
      </c>
      <c r="C16" s="29">
        <v>2064.02</v>
      </c>
      <c r="D16" s="33">
        <v>0</v>
      </c>
      <c r="E16" s="29">
        <v>0</v>
      </c>
      <c r="F16" s="33">
        <v>0</v>
      </c>
      <c r="G16" s="29">
        <v>0</v>
      </c>
      <c r="H16" s="34">
        <f t="shared" si="0"/>
        <v>556</v>
      </c>
      <c r="I16" s="35">
        <f t="shared" si="1"/>
        <v>2064.02</v>
      </c>
    </row>
    <row r="17" spans="1:9" ht="24.75" customHeight="1" thickBot="1">
      <c r="A17" s="36" t="s">
        <v>19</v>
      </c>
      <c r="B17" s="7">
        <v>25</v>
      </c>
      <c r="C17" s="29">
        <v>147.3</v>
      </c>
      <c r="D17" s="7">
        <v>0</v>
      </c>
      <c r="E17" s="29">
        <v>0</v>
      </c>
      <c r="F17" s="7">
        <v>0</v>
      </c>
      <c r="G17" s="29">
        <v>0</v>
      </c>
      <c r="H17" s="34">
        <f t="shared" si="0"/>
        <v>25</v>
      </c>
      <c r="I17" s="35">
        <f t="shared" si="1"/>
        <v>147.3</v>
      </c>
    </row>
    <row r="18" spans="1:9" ht="24.75" customHeight="1" thickBot="1" thickTop="1">
      <c r="A18" s="21" t="s">
        <v>0</v>
      </c>
      <c r="B18" s="37">
        <f aca="true" t="shared" si="2" ref="B18:I18">SUM(B7:B17)</f>
        <v>13452</v>
      </c>
      <c r="C18" s="38">
        <f t="shared" si="2"/>
        <v>202998.99999999997</v>
      </c>
      <c r="D18" s="37">
        <f t="shared" si="2"/>
        <v>1254</v>
      </c>
      <c r="E18" s="38">
        <f t="shared" si="2"/>
        <v>23846.050000000003</v>
      </c>
      <c r="F18" s="37">
        <f t="shared" si="2"/>
        <v>84</v>
      </c>
      <c r="G18" s="38">
        <f t="shared" si="2"/>
        <v>263.57000000000005</v>
      </c>
      <c r="H18" s="39">
        <f t="shared" si="2"/>
        <v>14790</v>
      </c>
      <c r="I18" s="40">
        <f t="shared" si="2"/>
        <v>227108.61999999997</v>
      </c>
    </row>
    <row r="19" ht="24.75" customHeight="1" thickTop="1"/>
    <row r="20" ht="24.75" customHeight="1"/>
    <row r="23" spans="2:3" ht="12.75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2:3" ht="12.75">
      <c r="B31"/>
      <c r="C31"/>
    </row>
    <row r="32" spans="2:3" ht="12.75">
      <c r="B32"/>
      <c r="C32"/>
    </row>
    <row r="33" spans="2:3" ht="12.75">
      <c r="B33"/>
      <c r="C33"/>
    </row>
    <row r="34" spans="2:3" ht="12.75">
      <c r="B34"/>
      <c r="C34"/>
    </row>
    <row r="35" spans="2:3" ht="12.75">
      <c r="B35"/>
      <c r="C35"/>
    </row>
    <row r="36" spans="2:3" ht="12.75">
      <c r="B36"/>
      <c r="C36"/>
    </row>
    <row r="37" spans="2:3" ht="12.75">
      <c r="B37"/>
      <c r="C37"/>
    </row>
    <row r="38" spans="2:3" ht="12.75">
      <c r="B38"/>
      <c r="C38"/>
    </row>
  </sheetData>
  <sheetProtection/>
  <printOptions horizontalCentered="1"/>
  <pageMargins left="0.75" right="0.75" top="0.51" bottom="1" header="0.5118110236220472" footer="0.5118110236220472"/>
  <pageSetup horizontalDpi="300" verticalDpi="300" orientation="landscape" r:id="rId1"/>
  <headerFooter alignWithMargins="0">
    <oddFooter>&amp;L&amp;8FUENTE: DEPTO. MANEJO DEL FUEGO - CONAF.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zoomScalePageLayoutView="0" workbookViewId="0" topLeftCell="A1">
      <selection activeCell="B7" sqref="B7"/>
    </sheetView>
  </sheetViews>
  <sheetFormatPr defaultColWidth="11.421875" defaultRowHeight="12.75"/>
  <cols>
    <col min="2" max="2" width="9.8515625" style="1" customWidth="1"/>
    <col min="3" max="3" width="9.8515625" style="6" customWidth="1"/>
    <col min="5" max="5" width="9.8515625" style="6" customWidth="1"/>
    <col min="7" max="7" width="9.8515625" style="6" customWidth="1"/>
    <col min="8" max="8" width="9.8515625" style="1" customWidth="1"/>
    <col min="9" max="9" width="9.8515625" style="6" customWidth="1"/>
  </cols>
  <sheetData>
    <row r="1" spans="1:9" ht="24.75" customHeight="1">
      <c r="A1" s="2" t="s">
        <v>20</v>
      </c>
      <c r="B1" s="3"/>
      <c r="C1" s="4"/>
      <c r="D1" s="8"/>
      <c r="E1" s="4"/>
      <c r="F1" s="8"/>
      <c r="G1" s="4"/>
      <c r="H1" s="3"/>
      <c r="I1" s="4"/>
    </row>
    <row r="2" spans="1:9" ht="24.75" customHeight="1">
      <c r="A2" s="2" t="s">
        <v>26</v>
      </c>
      <c r="B2" s="3"/>
      <c r="C2" s="4"/>
      <c r="D2" s="8"/>
      <c r="E2" s="4"/>
      <c r="F2" s="8"/>
      <c r="G2" s="4"/>
      <c r="H2" s="3"/>
      <c r="I2" s="4"/>
    </row>
    <row r="3" spans="1:9" ht="24.75" customHeight="1" thickBot="1">
      <c r="A3" s="5"/>
      <c r="B3" s="3"/>
      <c r="C3" s="4"/>
      <c r="D3" s="8"/>
      <c r="E3" s="4"/>
      <c r="F3" s="8"/>
      <c r="G3" s="4"/>
      <c r="H3" s="3"/>
      <c r="I3" s="4"/>
    </row>
    <row r="4" spans="1:9" ht="24.75" customHeight="1" thickTop="1">
      <c r="A4" s="9"/>
      <c r="B4" s="10" t="s">
        <v>4</v>
      </c>
      <c r="C4" s="11"/>
      <c r="D4" s="12"/>
      <c r="E4" s="11"/>
      <c r="F4" s="12"/>
      <c r="G4" s="11"/>
      <c r="H4" s="13" t="s">
        <v>0</v>
      </c>
      <c r="I4" s="14"/>
    </row>
    <row r="5" spans="1:9" ht="24.75" customHeight="1">
      <c r="A5" s="15" t="s">
        <v>5</v>
      </c>
      <c r="B5" s="16" t="s">
        <v>1</v>
      </c>
      <c r="C5" s="17"/>
      <c r="D5" s="18" t="s">
        <v>2</v>
      </c>
      <c r="E5" s="17"/>
      <c r="F5" s="18" t="s">
        <v>3</v>
      </c>
      <c r="G5" s="17"/>
      <c r="H5" s="19" t="s">
        <v>6</v>
      </c>
      <c r="I5" s="20"/>
    </row>
    <row r="6" spans="1:9" ht="24.75" customHeight="1" thickBot="1">
      <c r="A6" s="21"/>
      <c r="B6" s="22" t="s">
        <v>7</v>
      </c>
      <c r="C6" s="23" t="s">
        <v>8</v>
      </c>
      <c r="D6" s="24" t="s">
        <v>7</v>
      </c>
      <c r="E6" s="23" t="s">
        <v>8</v>
      </c>
      <c r="F6" s="24" t="s">
        <v>7</v>
      </c>
      <c r="G6" s="23" t="s">
        <v>8</v>
      </c>
      <c r="H6" s="25" t="s">
        <v>7</v>
      </c>
      <c r="I6" s="26" t="s">
        <v>8</v>
      </c>
    </row>
    <row r="7" spans="1:9" ht="24.75" customHeight="1" thickTop="1">
      <c r="A7" s="27" t="s">
        <v>9</v>
      </c>
      <c r="B7" s="7">
        <v>91</v>
      </c>
      <c r="C7" s="28">
        <v>292.21</v>
      </c>
      <c r="D7" s="7">
        <v>0</v>
      </c>
      <c r="E7" s="29">
        <v>0</v>
      </c>
      <c r="F7" s="7">
        <v>0</v>
      </c>
      <c r="G7" s="29">
        <v>0</v>
      </c>
      <c r="H7" s="30">
        <f aca="true" t="shared" si="0" ref="H7:H17">SUM(B7+D7+F7)</f>
        <v>91</v>
      </c>
      <c r="I7" s="31">
        <f aca="true" t="shared" si="1" ref="I7:I17">SUM(C7+E7+G7)</f>
        <v>292.21</v>
      </c>
    </row>
    <row r="8" spans="1:9" ht="24.75" customHeight="1">
      <c r="A8" s="32" t="s">
        <v>10</v>
      </c>
      <c r="B8" s="33">
        <v>542</v>
      </c>
      <c r="C8" s="29">
        <v>2633.6</v>
      </c>
      <c r="D8" s="33">
        <v>10</v>
      </c>
      <c r="E8" s="29">
        <v>20.54</v>
      </c>
      <c r="F8" s="33">
        <v>0</v>
      </c>
      <c r="G8" s="29">
        <v>0</v>
      </c>
      <c r="H8" s="34">
        <f t="shared" si="0"/>
        <v>552</v>
      </c>
      <c r="I8" s="35">
        <f t="shared" si="1"/>
        <v>2654.14</v>
      </c>
    </row>
    <row r="9" spans="1:9" ht="24.75" customHeight="1">
      <c r="A9" s="32" t="s">
        <v>11</v>
      </c>
      <c r="B9" s="33">
        <v>243</v>
      </c>
      <c r="C9" s="29">
        <v>3386.21</v>
      </c>
      <c r="D9" s="33">
        <v>68</v>
      </c>
      <c r="E9" s="29">
        <v>537.87</v>
      </c>
      <c r="F9" s="33">
        <v>0</v>
      </c>
      <c r="G9" s="29">
        <v>0</v>
      </c>
      <c r="H9" s="34">
        <f t="shared" si="0"/>
        <v>311</v>
      </c>
      <c r="I9" s="35">
        <f t="shared" si="1"/>
        <v>3924.08</v>
      </c>
    </row>
    <row r="10" spans="1:9" ht="24.75" customHeight="1">
      <c r="A10" s="32" t="s">
        <v>12</v>
      </c>
      <c r="B10" s="33">
        <v>1948</v>
      </c>
      <c r="C10" s="29">
        <v>13130.39</v>
      </c>
      <c r="D10" s="33">
        <v>114</v>
      </c>
      <c r="E10" s="29">
        <v>377.75</v>
      </c>
      <c r="F10" s="33">
        <v>0</v>
      </c>
      <c r="G10" s="29">
        <v>0</v>
      </c>
      <c r="H10" s="34">
        <f t="shared" si="0"/>
        <v>2062</v>
      </c>
      <c r="I10" s="35">
        <f t="shared" si="1"/>
        <v>13508.14</v>
      </c>
    </row>
    <row r="11" spans="1:9" ht="24.75" customHeight="1">
      <c r="A11" s="32" t="s">
        <v>13</v>
      </c>
      <c r="B11" s="33">
        <v>1847</v>
      </c>
      <c r="C11" s="29">
        <v>17700.33</v>
      </c>
      <c r="D11" s="33">
        <v>66</v>
      </c>
      <c r="E11" s="29">
        <v>1307.21</v>
      </c>
      <c r="F11" s="33">
        <v>0</v>
      </c>
      <c r="G11" s="29">
        <v>0</v>
      </c>
      <c r="H11" s="34">
        <f t="shared" si="0"/>
        <v>1913</v>
      </c>
      <c r="I11" s="35">
        <f t="shared" si="1"/>
        <v>19007.54</v>
      </c>
    </row>
    <row r="12" spans="1:9" ht="24.75" customHeight="1">
      <c r="A12" s="32" t="s">
        <v>14</v>
      </c>
      <c r="B12" s="33">
        <v>2015</v>
      </c>
      <c r="C12" s="29">
        <v>16645.05</v>
      </c>
      <c r="D12" s="33">
        <v>471</v>
      </c>
      <c r="E12" s="29">
        <v>9649.62</v>
      </c>
      <c r="F12" s="33">
        <v>0</v>
      </c>
      <c r="G12" s="29">
        <v>0</v>
      </c>
      <c r="H12" s="34">
        <f t="shared" si="0"/>
        <v>2486</v>
      </c>
      <c r="I12" s="35">
        <f t="shared" si="1"/>
        <v>26294.67</v>
      </c>
    </row>
    <row r="13" spans="1:9" ht="24.75" customHeight="1">
      <c r="A13" s="32" t="s">
        <v>15</v>
      </c>
      <c r="B13" s="33">
        <v>2448</v>
      </c>
      <c r="C13" s="29">
        <v>41056.28</v>
      </c>
      <c r="D13" s="33">
        <v>378</v>
      </c>
      <c r="E13" s="29">
        <v>8842.04</v>
      </c>
      <c r="F13" s="33">
        <v>51</v>
      </c>
      <c r="G13" s="29">
        <v>656.28</v>
      </c>
      <c r="H13" s="34">
        <f t="shared" si="0"/>
        <v>2877</v>
      </c>
      <c r="I13" s="35">
        <f t="shared" si="1"/>
        <v>50554.6</v>
      </c>
    </row>
    <row r="14" spans="1:9" ht="24.75" customHeight="1">
      <c r="A14" s="32" t="s">
        <v>16</v>
      </c>
      <c r="B14" s="33">
        <v>1729</v>
      </c>
      <c r="C14" s="29">
        <v>82543.18</v>
      </c>
      <c r="D14" s="33">
        <v>229</v>
      </c>
      <c r="E14" s="29">
        <v>4001.17</v>
      </c>
      <c r="F14" s="33">
        <v>1</v>
      </c>
      <c r="G14" s="29">
        <v>0.1</v>
      </c>
      <c r="H14" s="34">
        <f t="shared" si="0"/>
        <v>1959</v>
      </c>
      <c r="I14" s="35">
        <f t="shared" si="1"/>
        <v>86544.45</v>
      </c>
    </row>
    <row r="15" spans="1:9" ht="24.75" customHeight="1">
      <c r="A15" s="32" t="s">
        <v>17</v>
      </c>
      <c r="B15" s="33">
        <v>1858</v>
      </c>
      <c r="C15" s="29">
        <v>8375.13</v>
      </c>
      <c r="D15" s="33">
        <v>257</v>
      </c>
      <c r="E15" s="29">
        <v>6160.52</v>
      </c>
      <c r="F15" s="33">
        <v>2</v>
      </c>
      <c r="G15" s="29">
        <v>64.1</v>
      </c>
      <c r="H15" s="34">
        <f t="shared" si="0"/>
        <v>2117</v>
      </c>
      <c r="I15" s="35">
        <f t="shared" si="1"/>
        <v>14599.75</v>
      </c>
    </row>
    <row r="16" spans="1:9" ht="24.75" customHeight="1">
      <c r="A16" s="32" t="s">
        <v>18</v>
      </c>
      <c r="B16" s="33">
        <v>616</v>
      </c>
      <c r="C16" s="29">
        <v>2182.13</v>
      </c>
      <c r="D16" s="33">
        <v>1</v>
      </c>
      <c r="E16" s="29">
        <v>3</v>
      </c>
      <c r="F16" s="33">
        <v>0</v>
      </c>
      <c r="G16" s="29">
        <v>0</v>
      </c>
      <c r="H16" s="34">
        <f t="shared" si="0"/>
        <v>617</v>
      </c>
      <c r="I16" s="35">
        <f t="shared" si="1"/>
        <v>2185.13</v>
      </c>
    </row>
    <row r="17" spans="1:9" ht="24.75" customHeight="1" thickBot="1">
      <c r="A17" s="36" t="s">
        <v>19</v>
      </c>
      <c r="B17" s="7">
        <v>26</v>
      </c>
      <c r="C17" s="29">
        <v>116.25</v>
      </c>
      <c r="D17" s="7">
        <v>0</v>
      </c>
      <c r="E17" s="29">
        <v>0</v>
      </c>
      <c r="F17" s="7">
        <v>0</v>
      </c>
      <c r="G17" s="29">
        <v>0</v>
      </c>
      <c r="H17" s="34">
        <f t="shared" si="0"/>
        <v>26</v>
      </c>
      <c r="I17" s="35">
        <f t="shared" si="1"/>
        <v>116.25</v>
      </c>
    </row>
    <row r="18" spans="1:9" ht="24.75" customHeight="1" thickBot="1" thickTop="1">
      <c r="A18" s="21" t="s">
        <v>0</v>
      </c>
      <c r="B18" s="37">
        <f aca="true" t="shared" si="2" ref="B18:I18">SUM(B7:B17)</f>
        <v>13363</v>
      </c>
      <c r="C18" s="38">
        <f t="shared" si="2"/>
        <v>188060.76</v>
      </c>
      <c r="D18" s="37">
        <f t="shared" si="2"/>
        <v>1594</v>
      </c>
      <c r="E18" s="38">
        <f t="shared" si="2"/>
        <v>30899.720000000005</v>
      </c>
      <c r="F18" s="37">
        <f t="shared" si="2"/>
        <v>54</v>
      </c>
      <c r="G18" s="38">
        <f t="shared" si="2"/>
        <v>720.48</v>
      </c>
      <c r="H18" s="39">
        <f t="shared" si="2"/>
        <v>15011</v>
      </c>
      <c r="I18" s="40">
        <f t="shared" si="2"/>
        <v>219680.96000000002</v>
      </c>
    </row>
    <row r="19" ht="24.75" customHeight="1" thickTop="1"/>
    <row r="20" ht="24.75" customHeight="1"/>
    <row r="23" spans="2:3" ht="12.75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2:3" ht="12.75">
      <c r="B31"/>
      <c r="C31"/>
    </row>
    <row r="32" spans="2:3" ht="12.75">
      <c r="B32"/>
      <c r="C32"/>
    </row>
    <row r="33" spans="2:3" ht="12.75">
      <c r="B33"/>
      <c r="C33"/>
    </row>
    <row r="34" spans="2:3" ht="12.75">
      <c r="B34"/>
      <c r="C34"/>
    </row>
    <row r="35" spans="2:3" ht="12.75">
      <c r="B35"/>
      <c r="C35"/>
    </row>
    <row r="36" spans="2:3" ht="12.75">
      <c r="B36"/>
      <c r="C36"/>
    </row>
    <row r="37" spans="2:3" ht="12.75">
      <c r="B37"/>
      <c r="C37"/>
    </row>
    <row r="38" spans="2:3" ht="12.75">
      <c r="B38"/>
      <c r="C38"/>
    </row>
  </sheetData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zoomScalePageLayoutView="0" workbookViewId="0" topLeftCell="A1">
      <selection activeCell="B7" sqref="B7"/>
    </sheetView>
  </sheetViews>
  <sheetFormatPr defaultColWidth="11.421875" defaultRowHeight="12.75"/>
  <cols>
    <col min="2" max="2" width="9.8515625" style="1" customWidth="1"/>
    <col min="3" max="3" width="9.8515625" style="6" customWidth="1"/>
    <col min="5" max="5" width="9.8515625" style="6" customWidth="1"/>
    <col min="7" max="7" width="9.8515625" style="6" customWidth="1"/>
    <col min="8" max="8" width="9.8515625" style="1" customWidth="1"/>
    <col min="9" max="9" width="9.8515625" style="6" customWidth="1"/>
  </cols>
  <sheetData>
    <row r="1" spans="1:9" ht="24.75" customHeight="1">
      <c r="A1" s="2" t="s">
        <v>20</v>
      </c>
      <c r="B1" s="3"/>
      <c r="C1" s="4"/>
      <c r="D1" s="8"/>
      <c r="E1" s="4"/>
      <c r="F1" s="8"/>
      <c r="G1" s="4"/>
      <c r="H1" s="3"/>
      <c r="I1" s="4"/>
    </row>
    <row r="2" spans="1:9" ht="24.75" customHeight="1">
      <c r="A2" s="2" t="s">
        <v>25</v>
      </c>
      <c r="B2" s="3"/>
      <c r="C2" s="4"/>
      <c r="D2" s="8"/>
      <c r="E2" s="4"/>
      <c r="F2" s="8"/>
      <c r="G2" s="4"/>
      <c r="H2" s="3"/>
      <c r="I2" s="4"/>
    </row>
    <row r="3" spans="1:9" ht="24.75" customHeight="1" thickBot="1">
      <c r="A3" s="5"/>
      <c r="B3" s="3"/>
      <c r="C3" s="4"/>
      <c r="D3" s="8"/>
      <c r="E3" s="4"/>
      <c r="F3" s="8"/>
      <c r="G3" s="4"/>
      <c r="H3" s="3"/>
      <c r="I3" s="4"/>
    </row>
    <row r="4" spans="1:9" ht="24.75" customHeight="1" thickTop="1">
      <c r="A4" s="9"/>
      <c r="B4" s="10" t="s">
        <v>4</v>
      </c>
      <c r="C4" s="11"/>
      <c r="D4" s="12"/>
      <c r="E4" s="11"/>
      <c r="F4" s="12"/>
      <c r="G4" s="11"/>
      <c r="H4" s="13" t="s">
        <v>0</v>
      </c>
      <c r="I4" s="14"/>
    </row>
    <row r="5" spans="1:9" ht="24.75" customHeight="1">
      <c r="A5" s="15" t="s">
        <v>5</v>
      </c>
      <c r="B5" s="16" t="s">
        <v>1</v>
      </c>
      <c r="C5" s="17"/>
      <c r="D5" s="18" t="s">
        <v>2</v>
      </c>
      <c r="E5" s="17"/>
      <c r="F5" s="18" t="s">
        <v>3</v>
      </c>
      <c r="G5" s="17"/>
      <c r="H5" s="19" t="s">
        <v>6</v>
      </c>
      <c r="I5" s="20"/>
    </row>
    <row r="6" spans="1:9" ht="24.75" customHeight="1" thickBot="1">
      <c r="A6" s="21"/>
      <c r="B6" s="22" t="s">
        <v>7</v>
      </c>
      <c r="C6" s="23" t="s">
        <v>8</v>
      </c>
      <c r="D6" s="24" t="s">
        <v>7</v>
      </c>
      <c r="E6" s="23" t="s">
        <v>8</v>
      </c>
      <c r="F6" s="24" t="s">
        <v>7</v>
      </c>
      <c r="G6" s="23" t="s">
        <v>8</v>
      </c>
      <c r="H6" s="25" t="s">
        <v>7</v>
      </c>
      <c r="I6" s="26" t="s">
        <v>8</v>
      </c>
    </row>
    <row r="7" spans="1:9" ht="24.75" customHeight="1" thickTop="1">
      <c r="A7" s="27" t="s">
        <v>9</v>
      </c>
      <c r="B7" s="7">
        <v>82</v>
      </c>
      <c r="C7" s="28">
        <v>314.89</v>
      </c>
      <c r="D7" s="7">
        <v>0</v>
      </c>
      <c r="E7" s="29">
        <v>0</v>
      </c>
      <c r="F7" s="7">
        <v>0</v>
      </c>
      <c r="G7" s="29">
        <v>0</v>
      </c>
      <c r="H7" s="30">
        <f aca="true" t="shared" si="0" ref="H7:H17">SUM(B7+D7+F7)</f>
        <v>82</v>
      </c>
      <c r="I7" s="31">
        <f aca="true" t="shared" si="1" ref="I7:I17">SUM(C7+E7+G7)</f>
        <v>314.89</v>
      </c>
    </row>
    <row r="8" spans="1:9" ht="24.75" customHeight="1">
      <c r="A8" s="32" t="s">
        <v>10</v>
      </c>
      <c r="B8" s="33">
        <v>480</v>
      </c>
      <c r="C8" s="29">
        <v>2638.67</v>
      </c>
      <c r="D8" s="33">
        <v>12</v>
      </c>
      <c r="E8" s="29">
        <v>24</v>
      </c>
      <c r="F8" s="33">
        <v>4</v>
      </c>
      <c r="G8" s="29">
        <v>8.6</v>
      </c>
      <c r="H8" s="34">
        <f t="shared" si="0"/>
        <v>496</v>
      </c>
      <c r="I8" s="35">
        <f t="shared" si="1"/>
        <v>2671.27</v>
      </c>
    </row>
    <row r="9" spans="1:9" ht="24.75" customHeight="1">
      <c r="A9" s="32" t="s">
        <v>11</v>
      </c>
      <c r="B9" s="33">
        <v>164</v>
      </c>
      <c r="C9" s="29">
        <v>1390.84</v>
      </c>
      <c r="D9" s="33">
        <v>71</v>
      </c>
      <c r="E9" s="29">
        <v>2104.14</v>
      </c>
      <c r="F9" s="33">
        <v>0</v>
      </c>
      <c r="G9" s="29">
        <v>0</v>
      </c>
      <c r="H9" s="34">
        <f t="shared" si="0"/>
        <v>235</v>
      </c>
      <c r="I9" s="35">
        <f t="shared" si="1"/>
        <v>3494.9799999999996</v>
      </c>
    </row>
    <row r="10" spans="1:9" ht="24.75" customHeight="1">
      <c r="A10" s="32" t="s">
        <v>12</v>
      </c>
      <c r="B10" s="33">
        <v>2033</v>
      </c>
      <c r="C10" s="29">
        <v>13551.07</v>
      </c>
      <c r="D10" s="33">
        <v>128</v>
      </c>
      <c r="E10" s="29">
        <v>594.11</v>
      </c>
      <c r="F10" s="33">
        <v>0</v>
      </c>
      <c r="G10" s="29">
        <v>0</v>
      </c>
      <c r="H10" s="34">
        <f t="shared" si="0"/>
        <v>2161</v>
      </c>
      <c r="I10" s="35">
        <f t="shared" si="1"/>
        <v>14145.18</v>
      </c>
    </row>
    <row r="11" spans="1:9" ht="24.75" customHeight="1">
      <c r="A11" s="32" t="s">
        <v>13</v>
      </c>
      <c r="B11" s="33">
        <v>1887</v>
      </c>
      <c r="C11" s="29">
        <v>15175.85</v>
      </c>
      <c r="D11" s="33">
        <v>9</v>
      </c>
      <c r="E11" s="29">
        <v>269</v>
      </c>
      <c r="F11" s="33">
        <v>0</v>
      </c>
      <c r="G11" s="29">
        <v>0</v>
      </c>
      <c r="H11" s="34">
        <f t="shared" si="0"/>
        <v>1896</v>
      </c>
      <c r="I11" s="35">
        <f t="shared" si="1"/>
        <v>15444.85</v>
      </c>
    </row>
    <row r="12" spans="1:9" ht="24.75" customHeight="1">
      <c r="A12" s="32" t="s">
        <v>14</v>
      </c>
      <c r="B12" s="33">
        <v>2472</v>
      </c>
      <c r="C12" s="29">
        <v>18407.04</v>
      </c>
      <c r="D12" s="33">
        <v>519</v>
      </c>
      <c r="E12" s="29">
        <v>11322.64</v>
      </c>
      <c r="F12" s="33">
        <v>0</v>
      </c>
      <c r="G12" s="29">
        <v>0</v>
      </c>
      <c r="H12" s="34">
        <f t="shared" si="0"/>
        <v>2991</v>
      </c>
      <c r="I12" s="35">
        <f t="shared" si="1"/>
        <v>29729.68</v>
      </c>
    </row>
    <row r="13" spans="1:9" ht="24.75" customHeight="1">
      <c r="A13" s="32" t="s">
        <v>15</v>
      </c>
      <c r="B13" s="33">
        <v>2992</v>
      </c>
      <c r="C13" s="29">
        <v>41415.98</v>
      </c>
      <c r="D13" s="33">
        <v>333</v>
      </c>
      <c r="E13" s="29">
        <v>9376.05</v>
      </c>
      <c r="F13" s="33">
        <v>3</v>
      </c>
      <c r="G13" s="29">
        <v>0.03</v>
      </c>
      <c r="H13" s="34">
        <f t="shared" si="0"/>
        <v>3328</v>
      </c>
      <c r="I13" s="35">
        <f t="shared" si="1"/>
        <v>50792.06</v>
      </c>
    </row>
    <row r="14" spans="1:9" ht="24.75" customHeight="1">
      <c r="A14" s="32" t="s">
        <v>16</v>
      </c>
      <c r="B14" s="33">
        <v>2794</v>
      </c>
      <c r="C14" s="29">
        <v>114981.94</v>
      </c>
      <c r="D14" s="33">
        <v>416</v>
      </c>
      <c r="E14" s="29">
        <v>12022.37</v>
      </c>
      <c r="F14" s="33">
        <v>7</v>
      </c>
      <c r="G14" s="29">
        <v>1.67</v>
      </c>
      <c r="H14" s="34">
        <f t="shared" si="0"/>
        <v>3217</v>
      </c>
      <c r="I14" s="35">
        <f t="shared" si="1"/>
        <v>127005.98</v>
      </c>
    </row>
    <row r="15" spans="1:9" ht="24.75" customHeight="1">
      <c r="A15" s="32" t="s">
        <v>17</v>
      </c>
      <c r="B15" s="33">
        <v>2335</v>
      </c>
      <c r="C15" s="29">
        <v>12192.18</v>
      </c>
      <c r="D15" s="33">
        <v>232</v>
      </c>
      <c r="E15" s="29">
        <v>7002.45</v>
      </c>
      <c r="F15" s="33">
        <v>0</v>
      </c>
      <c r="G15" s="29">
        <v>0</v>
      </c>
      <c r="H15" s="34">
        <f t="shared" si="0"/>
        <v>2567</v>
      </c>
      <c r="I15" s="35">
        <f t="shared" si="1"/>
        <v>19194.63</v>
      </c>
    </row>
    <row r="16" spans="1:9" ht="24.75" customHeight="1">
      <c r="A16" s="32" t="s">
        <v>18</v>
      </c>
      <c r="B16" s="33">
        <v>611</v>
      </c>
      <c r="C16" s="29">
        <v>1881.8</v>
      </c>
      <c r="D16" s="33">
        <v>11</v>
      </c>
      <c r="E16" s="29">
        <v>21.25</v>
      </c>
      <c r="F16" s="33">
        <v>0</v>
      </c>
      <c r="G16" s="29">
        <v>0</v>
      </c>
      <c r="H16" s="34">
        <f t="shared" si="0"/>
        <v>622</v>
      </c>
      <c r="I16" s="35">
        <f t="shared" si="1"/>
        <v>1903.05</v>
      </c>
    </row>
    <row r="17" spans="1:9" ht="24.75" customHeight="1" thickBot="1">
      <c r="A17" s="36" t="s">
        <v>19</v>
      </c>
      <c r="B17" s="7">
        <v>58</v>
      </c>
      <c r="C17" s="29">
        <v>405.65</v>
      </c>
      <c r="D17" s="7">
        <v>1</v>
      </c>
      <c r="E17" s="29">
        <v>0.5</v>
      </c>
      <c r="F17" s="7">
        <v>6</v>
      </c>
      <c r="G17" s="29">
        <v>0.06</v>
      </c>
      <c r="H17" s="34">
        <f t="shared" si="0"/>
        <v>65</v>
      </c>
      <c r="I17" s="35">
        <f t="shared" si="1"/>
        <v>406.21</v>
      </c>
    </row>
    <row r="18" spans="1:9" ht="24.75" customHeight="1" thickBot="1" thickTop="1">
      <c r="A18" s="21" t="s">
        <v>0</v>
      </c>
      <c r="B18" s="37">
        <f aca="true" t="shared" si="2" ref="B18:I18">SUM(B7:B17)</f>
        <v>15908</v>
      </c>
      <c r="C18" s="38">
        <f t="shared" si="2"/>
        <v>222355.90999999997</v>
      </c>
      <c r="D18" s="37">
        <f t="shared" si="2"/>
        <v>1732</v>
      </c>
      <c r="E18" s="38">
        <f t="shared" si="2"/>
        <v>42736.509999999995</v>
      </c>
      <c r="F18" s="37">
        <f t="shared" si="2"/>
        <v>20</v>
      </c>
      <c r="G18" s="38">
        <f t="shared" si="2"/>
        <v>10.36</v>
      </c>
      <c r="H18" s="39">
        <f t="shared" si="2"/>
        <v>17660</v>
      </c>
      <c r="I18" s="40">
        <f t="shared" si="2"/>
        <v>265102.78</v>
      </c>
    </row>
    <row r="19" ht="24.75" customHeight="1" thickTop="1"/>
    <row r="20" ht="24.75" customHeight="1"/>
    <row r="23" spans="2:3" ht="12.75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2:3" ht="12.75">
      <c r="B31"/>
      <c r="C31"/>
    </row>
    <row r="32" spans="2:3" ht="12.75">
      <c r="B32"/>
      <c r="C32"/>
    </row>
    <row r="33" spans="2:3" ht="12.75">
      <c r="B33"/>
      <c r="C33"/>
    </row>
    <row r="34" spans="2:3" ht="12.75">
      <c r="B34"/>
      <c r="C34"/>
    </row>
    <row r="35" spans="2:3" ht="12.75">
      <c r="B35"/>
      <c r="C35"/>
    </row>
    <row r="36" spans="2:3" ht="12.75">
      <c r="B36"/>
      <c r="C36"/>
    </row>
    <row r="37" spans="2:3" ht="12.75">
      <c r="B37"/>
      <c r="C37"/>
    </row>
    <row r="38" spans="2:3" ht="12.75">
      <c r="B38"/>
      <c r="C38"/>
    </row>
  </sheetData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zoomScalePageLayoutView="0" workbookViewId="0" topLeftCell="A1">
      <selection activeCell="B7" sqref="B7"/>
    </sheetView>
  </sheetViews>
  <sheetFormatPr defaultColWidth="11.421875" defaultRowHeight="12.75"/>
  <cols>
    <col min="2" max="2" width="9.8515625" style="1" customWidth="1"/>
    <col min="3" max="3" width="9.8515625" style="6" customWidth="1"/>
    <col min="5" max="5" width="9.8515625" style="6" customWidth="1"/>
    <col min="7" max="7" width="9.8515625" style="6" customWidth="1"/>
    <col min="8" max="8" width="9.8515625" style="1" customWidth="1"/>
    <col min="9" max="9" width="9.8515625" style="6" customWidth="1"/>
  </cols>
  <sheetData>
    <row r="1" spans="1:9" ht="24.75" customHeight="1">
      <c r="A1" s="2" t="s">
        <v>20</v>
      </c>
      <c r="B1" s="3"/>
      <c r="C1" s="4"/>
      <c r="D1" s="8"/>
      <c r="E1" s="4"/>
      <c r="F1" s="8"/>
      <c r="G1" s="4"/>
      <c r="H1" s="3"/>
      <c r="I1" s="4"/>
    </row>
    <row r="2" spans="1:9" ht="24.75" customHeight="1">
      <c r="A2" s="2" t="s">
        <v>24</v>
      </c>
      <c r="B2" s="3"/>
      <c r="C2" s="4"/>
      <c r="D2" s="8"/>
      <c r="E2" s="4"/>
      <c r="F2" s="8"/>
      <c r="G2" s="4"/>
      <c r="H2" s="3"/>
      <c r="I2" s="4"/>
    </row>
    <row r="3" spans="1:9" ht="24.75" customHeight="1" thickBot="1">
      <c r="A3" s="5"/>
      <c r="B3" s="3"/>
      <c r="C3" s="4"/>
      <c r="D3" s="8"/>
      <c r="E3" s="4"/>
      <c r="F3" s="8"/>
      <c r="G3" s="4"/>
      <c r="H3" s="3"/>
      <c r="I3" s="4"/>
    </row>
    <row r="4" spans="1:9" ht="24.75" customHeight="1" thickTop="1">
      <c r="A4" s="9"/>
      <c r="B4" s="10" t="s">
        <v>4</v>
      </c>
      <c r="C4" s="11"/>
      <c r="D4" s="12"/>
      <c r="E4" s="11"/>
      <c r="F4" s="12"/>
      <c r="G4" s="11"/>
      <c r="H4" s="13" t="s">
        <v>0</v>
      </c>
      <c r="I4" s="14"/>
    </row>
    <row r="5" spans="1:9" ht="24.75" customHeight="1">
      <c r="A5" s="15" t="s">
        <v>5</v>
      </c>
      <c r="B5" s="16" t="s">
        <v>1</v>
      </c>
      <c r="C5" s="17"/>
      <c r="D5" s="18" t="s">
        <v>2</v>
      </c>
      <c r="E5" s="17"/>
      <c r="F5" s="18" t="s">
        <v>3</v>
      </c>
      <c r="G5" s="17"/>
      <c r="H5" s="19" t="s">
        <v>6</v>
      </c>
      <c r="I5" s="20"/>
    </row>
    <row r="6" spans="1:9" ht="24.75" customHeight="1" thickBot="1">
      <c r="A6" s="21"/>
      <c r="B6" s="22" t="s">
        <v>7</v>
      </c>
      <c r="C6" s="23" t="s">
        <v>8</v>
      </c>
      <c r="D6" s="24" t="s">
        <v>7</v>
      </c>
      <c r="E6" s="23" t="s">
        <v>8</v>
      </c>
      <c r="F6" s="24" t="s">
        <v>7</v>
      </c>
      <c r="G6" s="23" t="s">
        <v>8</v>
      </c>
      <c r="H6" s="25" t="s">
        <v>7</v>
      </c>
      <c r="I6" s="26" t="s">
        <v>8</v>
      </c>
    </row>
    <row r="7" spans="1:9" ht="24.75" customHeight="1" thickTop="1">
      <c r="A7" s="27" t="s">
        <v>9</v>
      </c>
      <c r="B7" s="7">
        <v>80</v>
      </c>
      <c r="C7" s="28">
        <v>275.88</v>
      </c>
      <c r="D7" s="7">
        <v>0</v>
      </c>
      <c r="E7" s="29">
        <v>0</v>
      </c>
      <c r="F7" s="7">
        <v>0</v>
      </c>
      <c r="G7" s="29">
        <v>0</v>
      </c>
      <c r="H7" s="30">
        <f aca="true" t="shared" si="0" ref="H7:H17">SUM(B7+D7+F7)</f>
        <v>80</v>
      </c>
      <c r="I7" s="31">
        <f aca="true" t="shared" si="1" ref="I7:I17">SUM(C7+E7+G7)</f>
        <v>275.88</v>
      </c>
    </row>
    <row r="8" spans="1:9" ht="24.75" customHeight="1">
      <c r="A8" s="32" t="s">
        <v>10</v>
      </c>
      <c r="B8" s="33">
        <v>607</v>
      </c>
      <c r="C8" s="29">
        <v>3606.15</v>
      </c>
      <c r="D8" s="33">
        <v>25</v>
      </c>
      <c r="E8" s="29">
        <v>101.32</v>
      </c>
      <c r="F8" s="33">
        <v>1</v>
      </c>
      <c r="G8" s="29">
        <v>0.2</v>
      </c>
      <c r="H8" s="34">
        <f t="shared" si="0"/>
        <v>633</v>
      </c>
      <c r="I8" s="35">
        <f t="shared" si="1"/>
        <v>3707.67</v>
      </c>
    </row>
    <row r="9" spans="1:9" ht="24.75" customHeight="1">
      <c r="A9" s="32" t="s">
        <v>11</v>
      </c>
      <c r="B9" s="33">
        <v>167</v>
      </c>
      <c r="C9" s="29">
        <v>1975.23</v>
      </c>
      <c r="D9" s="33">
        <v>65</v>
      </c>
      <c r="E9" s="29">
        <v>270.26</v>
      </c>
      <c r="F9" s="33">
        <v>1</v>
      </c>
      <c r="G9" s="29">
        <v>0.01</v>
      </c>
      <c r="H9" s="34">
        <f t="shared" si="0"/>
        <v>233</v>
      </c>
      <c r="I9" s="35">
        <f t="shared" si="1"/>
        <v>2245.5</v>
      </c>
    </row>
    <row r="10" spans="1:9" ht="24.75" customHeight="1">
      <c r="A10" s="32" t="s">
        <v>12</v>
      </c>
      <c r="B10" s="33">
        <v>1593</v>
      </c>
      <c r="C10" s="29">
        <v>13195.88</v>
      </c>
      <c r="D10" s="33">
        <v>166</v>
      </c>
      <c r="E10" s="29">
        <v>1245.68</v>
      </c>
      <c r="F10" s="33">
        <v>0</v>
      </c>
      <c r="G10" s="29">
        <v>0</v>
      </c>
      <c r="H10" s="34">
        <f t="shared" si="0"/>
        <v>1759</v>
      </c>
      <c r="I10" s="35">
        <f t="shared" si="1"/>
        <v>14441.56</v>
      </c>
    </row>
    <row r="11" spans="1:9" ht="24.75" customHeight="1">
      <c r="A11" s="32" t="s">
        <v>13</v>
      </c>
      <c r="B11" s="33">
        <v>1586</v>
      </c>
      <c r="C11" s="29">
        <v>14380.24</v>
      </c>
      <c r="D11" s="33">
        <v>38</v>
      </c>
      <c r="E11" s="29">
        <v>550.35</v>
      </c>
      <c r="F11" s="33">
        <v>0</v>
      </c>
      <c r="G11" s="29">
        <v>0</v>
      </c>
      <c r="H11" s="34">
        <f t="shared" si="0"/>
        <v>1624</v>
      </c>
      <c r="I11" s="35">
        <f t="shared" si="1"/>
        <v>14930.59</v>
      </c>
    </row>
    <row r="12" spans="1:9" ht="24.75" customHeight="1">
      <c r="A12" s="32" t="s">
        <v>14</v>
      </c>
      <c r="B12" s="33">
        <v>2049</v>
      </c>
      <c r="C12" s="29">
        <v>17719.34</v>
      </c>
      <c r="D12" s="33">
        <v>578</v>
      </c>
      <c r="E12" s="29">
        <v>14821.9</v>
      </c>
      <c r="F12" s="33">
        <v>1709</v>
      </c>
      <c r="G12" s="29">
        <v>5</v>
      </c>
      <c r="H12" s="34">
        <f t="shared" si="0"/>
        <v>4336</v>
      </c>
      <c r="I12" s="35">
        <f t="shared" si="1"/>
        <v>32546.239999999998</v>
      </c>
    </row>
    <row r="13" spans="1:9" ht="24.75" customHeight="1">
      <c r="A13" s="32" t="s">
        <v>15</v>
      </c>
      <c r="B13" s="33">
        <v>2708</v>
      </c>
      <c r="C13" s="29">
        <v>38047.03</v>
      </c>
      <c r="D13" s="33">
        <v>412</v>
      </c>
      <c r="E13" s="29">
        <v>8877.11</v>
      </c>
      <c r="F13" s="33">
        <v>14</v>
      </c>
      <c r="G13" s="29">
        <v>1.3</v>
      </c>
      <c r="H13" s="34">
        <f t="shared" si="0"/>
        <v>3134</v>
      </c>
      <c r="I13" s="35">
        <f t="shared" si="1"/>
        <v>46925.44</v>
      </c>
    </row>
    <row r="14" spans="1:9" ht="24.75" customHeight="1">
      <c r="A14" s="32" t="s">
        <v>16</v>
      </c>
      <c r="B14" s="33">
        <v>2703</v>
      </c>
      <c r="C14" s="29">
        <v>78682.94</v>
      </c>
      <c r="D14" s="33">
        <v>431</v>
      </c>
      <c r="E14" s="29">
        <v>12690.62</v>
      </c>
      <c r="F14" s="33">
        <v>127</v>
      </c>
      <c r="G14" s="29">
        <v>3259.68</v>
      </c>
      <c r="H14" s="34">
        <f t="shared" si="0"/>
        <v>3261</v>
      </c>
      <c r="I14" s="35">
        <f t="shared" si="1"/>
        <v>94633.23999999999</v>
      </c>
    </row>
    <row r="15" spans="1:9" ht="24.75" customHeight="1">
      <c r="A15" s="32" t="s">
        <v>17</v>
      </c>
      <c r="B15" s="33">
        <v>2688</v>
      </c>
      <c r="C15" s="29">
        <v>11636.16</v>
      </c>
      <c r="D15" s="33">
        <v>257</v>
      </c>
      <c r="E15" s="29">
        <v>8117.36</v>
      </c>
      <c r="F15" s="33">
        <v>0</v>
      </c>
      <c r="G15" s="29">
        <v>0</v>
      </c>
      <c r="H15" s="34">
        <f t="shared" si="0"/>
        <v>2945</v>
      </c>
      <c r="I15" s="35">
        <f t="shared" si="1"/>
        <v>19753.52</v>
      </c>
    </row>
    <row r="16" spans="1:9" ht="24.75" customHeight="1">
      <c r="A16" s="32" t="s">
        <v>18</v>
      </c>
      <c r="B16" s="33">
        <v>906</v>
      </c>
      <c r="C16" s="29">
        <v>3961.35</v>
      </c>
      <c r="D16" s="33">
        <v>19</v>
      </c>
      <c r="E16" s="29">
        <v>27.5</v>
      </c>
      <c r="F16" s="33">
        <v>0</v>
      </c>
      <c r="G16" s="29">
        <v>0</v>
      </c>
      <c r="H16" s="34">
        <f t="shared" si="0"/>
        <v>925</v>
      </c>
      <c r="I16" s="35">
        <f t="shared" si="1"/>
        <v>3988.85</v>
      </c>
    </row>
    <row r="17" spans="1:9" ht="24.75" customHeight="1" thickBot="1">
      <c r="A17" s="36" t="s">
        <v>19</v>
      </c>
      <c r="B17" s="7">
        <v>82</v>
      </c>
      <c r="C17" s="29">
        <v>1218.77</v>
      </c>
      <c r="D17" s="7">
        <v>0</v>
      </c>
      <c r="E17" s="29">
        <v>0</v>
      </c>
      <c r="F17" s="7">
        <v>1</v>
      </c>
      <c r="G17" s="29">
        <v>0.1</v>
      </c>
      <c r="H17" s="34">
        <f t="shared" si="0"/>
        <v>83</v>
      </c>
      <c r="I17" s="35">
        <f t="shared" si="1"/>
        <v>1218.87</v>
      </c>
    </row>
    <row r="18" spans="1:9" ht="24.75" customHeight="1" thickBot="1" thickTop="1">
      <c r="A18" s="21" t="s">
        <v>0</v>
      </c>
      <c r="B18" s="37">
        <f aca="true" t="shared" si="2" ref="B18:I18">SUM(B7:B17)</f>
        <v>15169</v>
      </c>
      <c r="C18" s="38">
        <f t="shared" si="2"/>
        <v>184698.97</v>
      </c>
      <c r="D18" s="37">
        <f t="shared" si="2"/>
        <v>1991</v>
      </c>
      <c r="E18" s="38">
        <f t="shared" si="2"/>
        <v>46702.1</v>
      </c>
      <c r="F18" s="37">
        <f t="shared" si="2"/>
        <v>1853</v>
      </c>
      <c r="G18" s="38">
        <f t="shared" si="2"/>
        <v>3266.29</v>
      </c>
      <c r="H18" s="39">
        <f t="shared" si="2"/>
        <v>19013</v>
      </c>
      <c r="I18" s="40">
        <f t="shared" si="2"/>
        <v>234667.36</v>
      </c>
    </row>
    <row r="19" ht="24.75" customHeight="1" thickTop="1"/>
    <row r="20" ht="24.75" customHeight="1"/>
    <row r="23" spans="2:3" ht="12.75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2:3" ht="12.75">
      <c r="B31"/>
      <c r="C31"/>
    </row>
    <row r="32" spans="2:3" ht="12.75">
      <c r="B32"/>
      <c r="C32"/>
    </row>
    <row r="33" spans="2:3" ht="12.75">
      <c r="B33"/>
      <c r="C33"/>
    </row>
    <row r="34" spans="2:3" ht="12.75">
      <c r="B34"/>
      <c r="C34"/>
    </row>
    <row r="35" spans="2:3" ht="12.75">
      <c r="B35"/>
      <c r="C35"/>
    </row>
    <row r="36" spans="2:3" ht="12.75">
      <c r="B36"/>
      <c r="C36"/>
    </row>
    <row r="37" spans="2:3" ht="12.75">
      <c r="B37"/>
      <c r="C37"/>
    </row>
    <row r="38" spans="2:3" ht="12.75">
      <c r="B38"/>
      <c r="C38"/>
    </row>
  </sheetData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zoomScalePageLayoutView="0" workbookViewId="0" topLeftCell="A1">
      <selection activeCell="B7" sqref="B7"/>
    </sheetView>
  </sheetViews>
  <sheetFormatPr defaultColWidth="11.421875" defaultRowHeight="12.75"/>
  <cols>
    <col min="2" max="2" width="9.8515625" style="1" customWidth="1"/>
    <col min="3" max="3" width="9.8515625" style="6" customWidth="1"/>
    <col min="5" max="5" width="9.8515625" style="6" customWidth="1"/>
    <col min="7" max="7" width="9.8515625" style="6" customWidth="1"/>
    <col min="8" max="8" width="9.8515625" style="1" customWidth="1"/>
    <col min="9" max="9" width="9.8515625" style="6" customWidth="1"/>
  </cols>
  <sheetData>
    <row r="1" spans="1:9" ht="24.75" customHeight="1">
      <c r="A1" s="2" t="s">
        <v>20</v>
      </c>
      <c r="B1" s="3"/>
      <c r="C1" s="4"/>
      <c r="D1" s="8"/>
      <c r="E1" s="4"/>
      <c r="F1" s="8"/>
      <c r="G1" s="4"/>
      <c r="H1" s="3"/>
      <c r="I1" s="4"/>
    </row>
    <row r="2" spans="1:9" ht="24.75" customHeight="1">
      <c r="A2" s="2" t="s">
        <v>23</v>
      </c>
      <c r="B2" s="3"/>
      <c r="C2" s="4"/>
      <c r="D2" s="8"/>
      <c r="E2" s="4"/>
      <c r="F2" s="8"/>
      <c r="G2" s="4"/>
      <c r="H2" s="3"/>
      <c r="I2" s="4"/>
    </row>
    <row r="3" spans="1:9" ht="24.75" customHeight="1" thickBot="1">
      <c r="A3" s="5"/>
      <c r="B3" s="3"/>
      <c r="C3" s="4"/>
      <c r="D3" s="8"/>
      <c r="E3" s="4"/>
      <c r="F3" s="8"/>
      <c r="G3" s="4"/>
      <c r="H3" s="3"/>
      <c r="I3" s="4"/>
    </row>
    <row r="4" spans="1:9" ht="24.75" customHeight="1" thickTop="1">
      <c r="A4" s="9"/>
      <c r="B4" s="10" t="s">
        <v>4</v>
      </c>
      <c r="C4" s="11"/>
      <c r="D4" s="12"/>
      <c r="E4" s="11"/>
      <c r="F4" s="12"/>
      <c r="G4" s="11"/>
      <c r="H4" s="13" t="s">
        <v>0</v>
      </c>
      <c r="I4" s="14"/>
    </row>
    <row r="5" spans="1:9" ht="24.75" customHeight="1">
      <c r="A5" s="15" t="s">
        <v>5</v>
      </c>
      <c r="B5" s="16" t="s">
        <v>1</v>
      </c>
      <c r="C5" s="17"/>
      <c r="D5" s="18" t="s">
        <v>2</v>
      </c>
      <c r="E5" s="17"/>
      <c r="F5" s="18" t="s">
        <v>3</v>
      </c>
      <c r="G5" s="17"/>
      <c r="H5" s="19" t="s">
        <v>6</v>
      </c>
      <c r="I5" s="20"/>
    </row>
    <row r="6" spans="1:9" ht="24.75" customHeight="1" thickBot="1">
      <c r="A6" s="21"/>
      <c r="B6" s="22" t="s">
        <v>7</v>
      </c>
      <c r="C6" s="23" t="s">
        <v>8</v>
      </c>
      <c r="D6" s="24" t="s">
        <v>7</v>
      </c>
      <c r="E6" s="23" t="s">
        <v>8</v>
      </c>
      <c r="F6" s="24" t="s">
        <v>7</v>
      </c>
      <c r="G6" s="23" t="s">
        <v>8</v>
      </c>
      <c r="H6" s="25" t="s">
        <v>7</v>
      </c>
      <c r="I6" s="26" t="s">
        <v>8</v>
      </c>
    </row>
    <row r="7" spans="1:9" ht="24.75" customHeight="1" thickTop="1">
      <c r="A7" s="27" t="s">
        <v>9</v>
      </c>
      <c r="B7" s="7">
        <v>94</v>
      </c>
      <c r="C7" s="28">
        <v>322.56</v>
      </c>
      <c r="D7" s="7">
        <v>0</v>
      </c>
      <c r="E7" s="29">
        <v>0</v>
      </c>
      <c r="F7" s="7">
        <v>0</v>
      </c>
      <c r="G7" s="29">
        <v>0</v>
      </c>
      <c r="H7" s="30">
        <f aca="true" t="shared" si="0" ref="H7:H17">SUM(B7+D7+F7)</f>
        <v>94</v>
      </c>
      <c r="I7" s="31">
        <f aca="true" t="shared" si="1" ref="I7:I17">SUM(C7+E7+G7)</f>
        <v>322.56</v>
      </c>
    </row>
    <row r="8" spans="1:9" ht="24.75" customHeight="1">
      <c r="A8" s="32" t="s">
        <v>10</v>
      </c>
      <c r="B8" s="33">
        <v>369</v>
      </c>
      <c r="C8" s="29">
        <v>2538.4</v>
      </c>
      <c r="D8" s="33">
        <v>2</v>
      </c>
      <c r="E8" s="29">
        <v>3.5</v>
      </c>
      <c r="F8" s="33">
        <v>0</v>
      </c>
      <c r="G8" s="29">
        <v>0</v>
      </c>
      <c r="H8" s="34">
        <f t="shared" si="0"/>
        <v>371</v>
      </c>
      <c r="I8" s="35">
        <f t="shared" si="1"/>
        <v>2541.9</v>
      </c>
    </row>
    <row r="9" spans="1:9" ht="24.75" customHeight="1">
      <c r="A9" s="32" t="s">
        <v>11</v>
      </c>
      <c r="B9" s="33">
        <v>214</v>
      </c>
      <c r="C9" s="29">
        <v>2934.95</v>
      </c>
      <c r="D9" s="33">
        <v>88</v>
      </c>
      <c r="E9" s="29">
        <v>1731.42</v>
      </c>
      <c r="F9" s="33">
        <v>0</v>
      </c>
      <c r="G9" s="29">
        <v>0</v>
      </c>
      <c r="H9" s="34">
        <f t="shared" si="0"/>
        <v>302</v>
      </c>
      <c r="I9" s="35">
        <f t="shared" si="1"/>
        <v>4666.37</v>
      </c>
    </row>
    <row r="10" spans="1:9" ht="24.75" customHeight="1">
      <c r="A10" s="32" t="s">
        <v>12</v>
      </c>
      <c r="B10" s="33">
        <v>1202</v>
      </c>
      <c r="C10" s="29">
        <v>10173.1</v>
      </c>
      <c r="D10" s="33">
        <v>57</v>
      </c>
      <c r="E10" s="29">
        <v>278.57</v>
      </c>
      <c r="F10" s="33">
        <v>0</v>
      </c>
      <c r="G10" s="29">
        <v>0</v>
      </c>
      <c r="H10" s="34">
        <f t="shared" si="0"/>
        <v>1259</v>
      </c>
      <c r="I10" s="35">
        <f t="shared" si="1"/>
        <v>10451.67</v>
      </c>
    </row>
    <row r="11" spans="1:9" ht="24.75" customHeight="1">
      <c r="A11" s="32" t="s">
        <v>13</v>
      </c>
      <c r="B11" s="33">
        <v>820</v>
      </c>
      <c r="C11" s="29">
        <v>8930.01</v>
      </c>
      <c r="D11" s="33">
        <v>13</v>
      </c>
      <c r="E11" s="29">
        <v>812.5</v>
      </c>
      <c r="F11" s="33">
        <v>0</v>
      </c>
      <c r="G11" s="29">
        <v>0</v>
      </c>
      <c r="H11" s="34">
        <f t="shared" si="0"/>
        <v>833</v>
      </c>
      <c r="I11" s="35">
        <f t="shared" si="1"/>
        <v>9742.51</v>
      </c>
    </row>
    <row r="12" spans="1:9" ht="24.75" customHeight="1">
      <c r="A12" s="32" t="s">
        <v>14</v>
      </c>
      <c r="B12" s="33">
        <v>1450</v>
      </c>
      <c r="C12" s="29">
        <v>16107.4</v>
      </c>
      <c r="D12" s="33">
        <v>629</v>
      </c>
      <c r="E12" s="29">
        <v>16154.38</v>
      </c>
      <c r="F12" s="33">
        <v>2046</v>
      </c>
      <c r="G12" s="29">
        <v>0</v>
      </c>
      <c r="H12" s="34">
        <f t="shared" si="0"/>
        <v>4125</v>
      </c>
      <c r="I12" s="35">
        <f t="shared" si="1"/>
        <v>32261.78</v>
      </c>
    </row>
    <row r="13" spans="1:9" ht="24.75" customHeight="1">
      <c r="A13" s="32" t="s">
        <v>15</v>
      </c>
      <c r="B13" s="33">
        <v>4102</v>
      </c>
      <c r="C13" s="29">
        <v>53559.63</v>
      </c>
      <c r="D13" s="33">
        <v>855</v>
      </c>
      <c r="E13" s="29">
        <v>19108.38</v>
      </c>
      <c r="F13" s="33">
        <v>10</v>
      </c>
      <c r="G13" s="29">
        <v>31.09</v>
      </c>
      <c r="H13" s="34">
        <f t="shared" si="0"/>
        <v>4967</v>
      </c>
      <c r="I13" s="35">
        <f t="shared" si="1"/>
        <v>72699.09999999999</v>
      </c>
    </row>
    <row r="14" spans="1:9" ht="24.75" customHeight="1">
      <c r="A14" s="32" t="s">
        <v>16</v>
      </c>
      <c r="B14" s="33">
        <v>2913</v>
      </c>
      <c r="C14" s="29">
        <v>104474.01</v>
      </c>
      <c r="D14" s="33">
        <v>407</v>
      </c>
      <c r="E14" s="29">
        <v>12625.55</v>
      </c>
      <c r="F14" s="33">
        <v>0</v>
      </c>
      <c r="G14" s="29">
        <v>0</v>
      </c>
      <c r="H14" s="34">
        <f t="shared" si="0"/>
        <v>3320</v>
      </c>
      <c r="I14" s="35">
        <f t="shared" si="1"/>
        <v>117099.56</v>
      </c>
    </row>
    <row r="15" spans="1:9" ht="24.75" customHeight="1">
      <c r="A15" s="32" t="s">
        <v>17</v>
      </c>
      <c r="B15" s="33">
        <v>2994</v>
      </c>
      <c r="C15" s="29">
        <v>12642.14</v>
      </c>
      <c r="D15" s="33">
        <v>268</v>
      </c>
      <c r="E15" s="29">
        <v>11393.23</v>
      </c>
      <c r="F15" s="33">
        <v>0</v>
      </c>
      <c r="G15" s="29">
        <v>0</v>
      </c>
      <c r="H15" s="34">
        <f t="shared" si="0"/>
        <v>3262</v>
      </c>
      <c r="I15" s="35">
        <f t="shared" si="1"/>
        <v>24035.37</v>
      </c>
    </row>
    <row r="16" spans="1:9" ht="24.75" customHeight="1">
      <c r="A16" s="32" t="s">
        <v>18</v>
      </c>
      <c r="B16" s="33">
        <v>652</v>
      </c>
      <c r="C16" s="29">
        <v>2208.87</v>
      </c>
      <c r="D16" s="33">
        <v>19</v>
      </c>
      <c r="E16" s="29">
        <v>45.25</v>
      </c>
      <c r="F16" s="33">
        <v>105</v>
      </c>
      <c r="G16" s="29">
        <v>575.8</v>
      </c>
      <c r="H16" s="34">
        <f t="shared" si="0"/>
        <v>776</v>
      </c>
      <c r="I16" s="35">
        <f t="shared" si="1"/>
        <v>2829.92</v>
      </c>
    </row>
    <row r="17" spans="1:9" ht="24.75" customHeight="1" thickBot="1">
      <c r="A17" s="36" t="s">
        <v>19</v>
      </c>
      <c r="B17" s="7">
        <v>65</v>
      </c>
      <c r="C17" s="29">
        <v>664.5</v>
      </c>
      <c r="D17" s="7">
        <v>0</v>
      </c>
      <c r="E17" s="29">
        <v>0</v>
      </c>
      <c r="F17" s="7">
        <v>0</v>
      </c>
      <c r="G17" s="29">
        <v>0</v>
      </c>
      <c r="H17" s="34">
        <f t="shared" si="0"/>
        <v>65</v>
      </c>
      <c r="I17" s="35">
        <f t="shared" si="1"/>
        <v>664.5</v>
      </c>
    </row>
    <row r="18" spans="1:9" ht="24.75" customHeight="1" thickBot="1" thickTop="1">
      <c r="A18" s="21" t="s">
        <v>0</v>
      </c>
      <c r="B18" s="37">
        <f aca="true" t="shared" si="2" ref="B18:I18">SUM(B7:B17)</f>
        <v>14875</v>
      </c>
      <c r="C18" s="38">
        <f t="shared" si="2"/>
        <v>214555.57</v>
      </c>
      <c r="D18" s="37">
        <f t="shared" si="2"/>
        <v>2338</v>
      </c>
      <c r="E18" s="38">
        <f t="shared" si="2"/>
        <v>62152.78</v>
      </c>
      <c r="F18" s="37">
        <f t="shared" si="2"/>
        <v>2161</v>
      </c>
      <c r="G18" s="38">
        <f t="shared" si="2"/>
        <v>606.89</v>
      </c>
      <c r="H18" s="39">
        <f t="shared" si="2"/>
        <v>19374</v>
      </c>
      <c r="I18" s="40">
        <f t="shared" si="2"/>
        <v>277315.24</v>
      </c>
    </row>
    <row r="19" ht="24.75" customHeight="1" thickTop="1"/>
    <row r="20" ht="24.75" customHeight="1"/>
    <row r="23" spans="2:3" ht="12.75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2:3" ht="12.75">
      <c r="B31"/>
      <c r="C31"/>
    </row>
    <row r="32" spans="2:3" ht="12.75">
      <c r="B32"/>
      <c r="C32"/>
    </row>
    <row r="33" spans="2:3" ht="12.75">
      <c r="B33"/>
      <c r="C33"/>
    </row>
    <row r="34" spans="2:3" ht="12.75">
      <c r="B34"/>
      <c r="C34"/>
    </row>
    <row r="35" spans="2:3" ht="12.75">
      <c r="B35"/>
      <c r="C35"/>
    </row>
    <row r="36" spans="2:3" ht="12.75">
      <c r="B36"/>
      <c r="C36"/>
    </row>
    <row r="37" spans="2:3" ht="12.75">
      <c r="B37"/>
      <c r="C37"/>
    </row>
    <row r="38" spans="2:3" ht="12.75">
      <c r="B38"/>
      <c r="C38"/>
    </row>
  </sheetData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zoomScalePageLayoutView="0" workbookViewId="0" topLeftCell="A1">
      <selection activeCell="H10" sqref="H10"/>
    </sheetView>
  </sheetViews>
  <sheetFormatPr defaultColWidth="11.421875" defaultRowHeight="12.75"/>
  <cols>
    <col min="2" max="2" width="9.8515625" style="1" customWidth="1"/>
    <col min="3" max="3" width="9.8515625" style="6" customWidth="1"/>
    <col min="5" max="5" width="9.8515625" style="6" customWidth="1"/>
    <col min="7" max="7" width="9.8515625" style="6" customWidth="1"/>
    <col min="8" max="8" width="9.8515625" style="1" customWidth="1"/>
    <col min="9" max="9" width="9.8515625" style="6" customWidth="1"/>
  </cols>
  <sheetData>
    <row r="1" spans="1:9" ht="24.75" customHeight="1">
      <c r="A1" s="2" t="s">
        <v>20</v>
      </c>
      <c r="B1" s="3"/>
      <c r="C1" s="4"/>
      <c r="D1" s="8"/>
      <c r="E1" s="4"/>
      <c r="F1" s="8"/>
      <c r="G1" s="4"/>
      <c r="H1" s="3"/>
      <c r="I1" s="4"/>
    </row>
    <row r="2" spans="1:9" ht="24.75" customHeight="1">
      <c r="A2" s="2" t="s">
        <v>22</v>
      </c>
      <c r="B2" s="3"/>
      <c r="C2" s="4"/>
      <c r="D2" s="8"/>
      <c r="E2" s="4"/>
      <c r="F2" s="8"/>
      <c r="G2" s="4"/>
      <c r="H2" s="3"/>
      <c r="I2" s="4"/>
    </row>
    <row r="3" spans="1:9" ht="24.75" customHeight="1" thickBot="1">
      <c r="A3" s="5"/>
      <c r="B3" s="3"/>
      <c r="C3" s="4"/>
      <c r="D3" s="8"/>
      <c r="E3" s="4"/>
      <c r="F3" s="8"/>
      <c r="G3" s="4"/>
      <c r="H3" s="3"/>
      <c r="I3" s="4"/>
    </row>
    <row r="4" spans="1:9" ht="24.75" customHeight="1" thickTop="1">
      <c r="A4" s="9"/>
      <c r="B4" s="10" t="s">
        <v>4</v>
      </c>
      <c r="C4" s="11"/>
      <c r="D4" s="12"/>
      <c r="E4" s="11"/>
      <c r="F4" s="12"/>
      <c r="G4" s="11"/>
      <c r="H4" s="13" t="s">
        <v>0</v>
      </c>
      <c r="I4" s="14"/>
    </row>
    <row r="5" spans="1:9" ht="24.75" customHeight="1">
      <c r="A5" s="15" t="s">
        <v>5</v>
      </c>
      <c r="B5" s="16" t="s">
        <v>1</v>
      </c>
      <c r="C5" s="17"/>
      <c r="D5" s="18" t="s">
        <v>2</v>
      </c>
      <c r="E5" s="17"/>
      <c r="F5" s="18" t="s">
        <v>3</v>
      </c>
      <c r="G5" s="17"/>
      <c r="H5" s="19" t="s">
        <v>6</v>
      </c>
      <c r="I5" s="20"/>
    </row>
    <row r="6" spans="1:9" ht="24.75" customHeight="1" thickBot="1">
      <c r="A6" s="21"/>
      <c r="B6" s="22" t="s">
        <v>7</v>
      </c>
      <c r="C6" s="23" t="s">
        <v>8</v>
      </c>
      <c r="D6" s="24" t="s">
        <v>7</v>
      </c>
      <c r="E6" s="23" t="s">
        <v>8</v>
      </c>
      <c r="F6" s="24" t="s">
        <v>7</v>
      </c>
      <c r="G6" s="23" t="s">
        <v>8</v>
      </c>
      <c r="H6" s="25" t="s">
        <v>7</v>
      </c>
      <c r="I6" s="26" t="s">
        <v>8</v>
      </c>
    </row>
    <row r="7" spans="1:9" ht="24.75" customHeight="1" thickTop="1">
      <c r="A7" s="27" t="s">
        <v>9</v>
      </c>
      <c r="B7" s="7">
        <v>49</v>
      </c>
      <c r="C7" s="28">
        <v>133.82</v>
      </c>
      <c r="D7" s="7">
        <v>0</v>
      </c>
      <c r="E7" s="29">
        <v>0</v>
      </c>
      <c r="F7" s="7">
        <v>0</v>
      </c>
      <c r="G7" s="29">
        <v>0</v>
      </c>
      <c r="H7" s="30">
        <f aca="true" t="shared" si="0" ref="H7:H17">SUM(B7+D7+F7)</f>
        <v>49</v>
      </c>
      <c r="I7" s="31">
        <f aca="true" t="shared" si="1" ref="I7:I17">SUM(C7+E7+G7)</f>
        <v>133.82</v>
      </c>
    </row>
    <row r="8" spans="1:9" ht="24.75" customHeight="1">
      <c r="A8" s="32" t="s">
        <v>10</v>
      </c>
      <c r="B8" s="33">
        <v>341</v>
      </c>
      <c r="C8" s="29">
        <v>2727.63</v>
      </c>
      <c r="D8" s="33">
        <v>0</v>
      </c>
      <c r="E8" s="29">
        <v>0</v>
      </c>
      <c r="F8" s="33">
        <v>15</v>
      </c>
      <c r="G8" s="29">
        <v>30.21</v>
      </c>
      <c r="H8" s="34">
        <f t="shared" si="0"/>
        <v>356</v>
      </c>
      <c r="I8" s="35">
        <f t="shared" si="1"/>
        <v>2757.84</v>
      </c>
    </row>
    <row r="9" spans="1:9" ht="24.75" customHeight="1">
      <c r="A9" s="32" t="s">
        <v>11</v>
      </c>
      <c r="B9" s="33">
        <v>0</v>
      </c>
      <c r="C9" s="29">
        <v>0</v>
      </c>
      <c r="D9" s="33">
        <v>0</v>
      </c>
      <c r="E9" s="29">
        <v>0</v>
      </c>
      <c r="F9" s="33">
        <v>0</v>
      </c>
      <c r="G9" s="29">
        <v>0</v>
      </c>
      <c r="H9" s="34">
        <f t="shared" si="0"/>
        <v>0</v>
      </c>
      <c r="I9" s="35">
        <f t="shared" si="1"/>
        <v>0</v>
      </c>
    </row>
    <row r="10" spans="1:9" ht="24.75" customHeight="1">
      <c r="A10" s="32" t="s">
        <v>12</v>
      </c>
      <c r="B10" s="33">
        <v>1538</v>
      </c>
      <c r="C10" s="29">
        <v>14180.76</v>
      </c>
      <c r="D10" s="33">
        <v>37</v>
      </c>
      <c r="E10" s="29">
        <v>771.5</v>
      </c>
      <c r="F10" s="33">
        <v>0</v>
      </c>
      <c r="G10" s="29">
        <v>0</v>
      </c>
      <c r="H10" s="34">
        <f t="shared" si="0"/>
        <v>1575</v>
      </c>
      <c r="I10" s="35">
        <f t="shared" si="1"/>
        <v>14952.26</v>
      </c>
    </row>
    <row r="11" spans="1:9" ht="24.75" customHeight="1">
      <c r="A11" s="32" t="s">
        <v>13</v>
      </c>
      <c r="B11" s="33">
        <v>1807</v>
      </c>
      <c r="C11" s="29">
        <v>13486.8</v>
      </c>
      <c r="D11" s="33">
        <v>29</v>
      </c>
      <c r="E11" s="29">
        <v>1223.75</v>
      </c>
      <c r="F11" s="33">
        <v>0</v>
      </c>
      <c r="G11" s="29">
        <v>0</v>
      </c>
      <c r="H11" s="34">
        <f t="shared" si="0"/>
        <v>1836</v>
      </c>
      <c r="I11" s="35">
        <f t="shared" si="1"/>
        <v>14710.55</v>
      </c>
    </row>
    <row r="12" spans="1:9" ht="24.75" customHeight="1">
      <c r="A12" s="32" t="s">
        <v>14</v>
      </c>
      <c r="B12" s="33">
        <v>1406</v>
      </c>
      <c r="C12" s="29">
        <v>14751.95</v>
      </c>
      <c r="D12" s="33">
        <v>742</v>
      </c>
      <c r="E12" s="29">
        <v>13988.68</v>
      </c>
      <c r="F12" s="33">
        <v>1344</v>
      </c>
      <c r="G12" s="29">
        <v>0</v>
      </c>
      <c r="H12" s="34">
        <f t="shared" si="0"/>
        <v>3492</v>
      </c>
      <c r="I12" s="35">
        <f t="shared" si="1"/>
        <v>28740.63</v>
      </c>
    </row>
    <row r="13" spans="1:9" ht="24.75" customHeight="1">
      <c r="A13" s="32" t="s">
        <v>15</v>
      </c>
      <c r="B13" s="33">
        <v>3764</v>
      </c>
      <c r="C13" s="29">
        <v>57738.5</v>
      </c>
      <c r="D13" s="33">
        <v>1502</v>
      </c>
      <c r="E13" s="29">
        <v>18780.25</v>
      </c>
      <c r="F13" s="33">
        <v>8</v>
      </c>
      <c r="G13" s="29">
        <v>25.7</v>
      </c>
      <c r="H13" s="34">
        <f t="shared" si="0"/>
        <v>5274</v>
      </c>
      <c r="I13" s="35">
        <f t="shared" si="1"/>
        <v>76544.45</v>
      </c>
    </row>
    <row r="14" spans="1:9" ht="24.75" customHeight="1">
      <c r="A14" s="32" t="s">
        <v>16</v>
      </c>
      <c r="B14" s="33">
        <v>1900</v>
      </c>
      <c r="C14" s="29">
        <v>54068.6</v>
      </c>
      <c r="D14" s="33">
        <v>163</v>
      </c>
      <c r="E14" s="29">
        <v>8891.52</v>
      </c>
      <c r="F14" s="33">
        <v>26</v>
      </c>
      <c r="G14" s="29">
        <v>45.8</v>
      </c>
      <c r="H14" s="34">
        <f t="shared" si="0"/>
        <v>2089</v>
      </c>
      <c r="I14" s="35">
        <f t="shared" si="1"/>
        <v>63005.92</v>
      </c>
    </row>
    <row r="15" spans="1:9" ht="24.75" customHeight="1">
      <c r="A15" s="32" t="s">
        <v>17</v>
      </c>
      <c r="B15" s="33">
        <v>2900</v>
      </c>
      <c r="C15" s="29">
        <v>12863.96</v>
      </c>
      <c r="D15" s="33">
        <v>291</v>
      </c>
      <c r="E15" s="29">
        <v>9863.36</v>
      </c>
      <c r="F15" s="33">
        <v>5</v>
      </c>
      <c r="G15" s="29">
        <v>1.25</v>
      </c>
      <c r="H15" s="34">
        <f t="shared" si="0"/>
        <v>3196</v>
      </c>
      <c r="I15" s="35">
        <f t="shared" si="1"/>
        <v>22728.57</v>
      </c>
    </row>
    <row r="16" spans="1:9" ht="24.75" customHeight="1">
      <c r="A16" s="32" t="s">
        <v>18</v>
      </c>
      <c r="B16" s="33">
        <v>701</v>
      </c>
      <c r="C16" s="29">
        <v>2757.41</v>
      </c>
      <c r="D16" s="33">
        <v>0</v>
      </c>
      <c r="E16" s="29">
        <v>0</v>
      </c>
      <c r="F16" s="33">
        <v>2</v>
      </c>
      <c r="G16" s="29">
        <v>0.56</v>
      </c>
      <c r="H16" s="34">
        <f t="shared" si="0"/>
        <v>703</v>
      </c>
      <c r="I16" s="35">
        <f t="shared" si="1"/>
        <v>2757.97</v>
      </c>
    </row>
    <row r="17" spans="1:9" ht="24.75" customHeight="1" thickBot="1">
      <c r="A17" s="36" t="s">
        <v>19</v>
      </c>
      <c r="B17" s="7">
        <v>47</v>
      </c>
      <c r="C17" s="29">
        <v>625.35</v>
      </c>
      <c r="D17" s="7">
        <v>0</v>
      </c>
      <c r="E17" s="29">
        <v>0</v>
      </c>
      <c r="F17" s="7">
        <v>0</v>
      </c>
      <c r="G17" s="29">
        <v>0</v>
      </c>
      <c r="H17" s="34">
        <f t="shared" si="0"/>
        <v>47</v>
      </c>
      <c r="I17" s="35">
        <f t="shared" si="1"/>
        <v>625.35</v>
      </c>
    </row>
    <row r="18" spans="1:9" ht="24.75" customHeight="1" thickBot="1" thickTop="1">
      <c r="A18" s="21" t="s">
        <v>0</v>
      </c>
      <c r="B18" s="37">
        <f aca="true" t="shared" si="2" ref="B18:I18">SUM(B7:B17)</f>
        <v>14453</v>
      </c>
      <c r="C18" s="38">
        <f t="shared" si="2"/>
        <v>173334.78</v>
      </c>
      <c r="D18" s="37">
        <f t="shared" si="2"/>
        <v>2764</v>
      </c>
      <c r="E18" s="38">
        <f t="shared" si="2"/>
        <v>53519.06</v>
      </c>
      <c r="F18" s="37">
        <f t="shared" si="2"/>
        <v>1400</v>
      </c>
      <c r="G18" s="38">
        <f t="shared" si="2"/>
        <v>103.52</v>
      </c>
      <c r="H18" s="39">
        <f t="shared" si="2"/>
        <v>18617</v>
      </c>
      <c r="I18" s="40">
        <f t="shared" si="2"/>
        <v>226957.36</v>
      </c>
    </row>
    <row r="19" ht="24.75" customHeight="1" thickTop="1"/>
    <row r="20" ht="24.75" customHeight="1"/>
    <row r="23" spans="2:3" ht="12.75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2:3" ht="12.75">
      <c r="B31"/>
      <c r="C31"/>
    </row>
    <row r="32" spans="2:3" ht="12.75">
      <c r="B32"/>
      <c r="C32"/>
    </row>
    <row r="33" spans="2:3" ht="12.75">
      <c r="B33"/>
      <c r="C33"/>
    </row>
    <row r="34" spans="2:3" ht="12.75">
      <c r="B34"/>
      <c r="C34"/>
    </row>
    <row r="35" spans="2:3" ht="12.75">
      <c r="B35"/>
      <c r="C35"/>
    </row>
    <row r="36" spans="2:3" ht="12.75">
      <c r="B36"/>
      <c r="C36"/>
    </row>
    <row r="37" spans="2:3" ht="12.75">
      <c r="B37"/>
      <c r="C37"/>
    </row>
    <row r="38" spans="2:3" ht="12.75">
      <c r="B38"/>
      <c r="C38"/>
    </row>
  </sheetData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zoomScalePageLayoutView="0" workbookViewId="0" topLeftCell="A1">
      <selection activeCell="H9" sqref="H9"/>
    </sheetView>
  </sheetViews>
  <sheetFormatPr defaultColWidth="11.421875" defaultRowHeight="12.75"/>
  <cols>
    <col min="2" max="2" width="9.8515625" style="1" customWidth="1"/>
    <col min="3" max="3" width="9.8515625" style="6" customWidth="1"/>
    <col min="5" max="5" width="9.8515625" style="6" customWidth="1"/>
    <col min="7" max="7" width="9.8515625" style="6" customWidth="1"/>
    <col min="8" max="8" width="9.8515625" style="1" customWidth="1"/>
    <col min="9" max="9" width="9.8515625" style="6" customWidth="1"/>
  </cols>
  <sheetData>
    <row r="1" spans="1:9" ht="24.75" customHeight="1">
      <c r="A1" s="2" t="s">
        <v>20</v>
      </c>
      <c r="B1" s="3"/>
      <c r="C1" s="4"/>
      <c r="D1" s="8"/>
      <c r="E1" s="4"/>
      <c r="F1" s="8"/>
      <c r="G1" s="4"/>
      <c r="H1" s="3"/>
      <c r="I1" s="4"/>
    </row>
    <row r="2" spans="1:9" ht="24.75" customHeight="1">
      <c r="A2" s="2" t="s">
        <v>21</v>
      </c>
      <c r="B2" s="3"/>
      <c r="C2" s="4"/>
      <c r="D2" s="8"/>
      <c r="E2" s="4"/>
      <c r="F2" s="8"/>
      <c r="G2" s="4"/>
      <c r="H2" s="3"/>
      <c r="I2" s="4"/>
    </row>
    <row r="3" spans="1:9" ht="24.75" customHeight="1" thickBot="1">
      <c r="A3" s="5"/>
      <c r="B3" s="3"/>
      <c r="C3" s="4"/>
      <c r="D3" s="8"/>
      <c r="E3" s="4"/>
      <c r="F3" s="8"/>
      <c r="G3" s="4"/>
      <c r="H3" s="3"/>
      <c r="I3" s="4"/>
    </row>
    <row r="4" spans="1:9" ht="24.75" customHeight="1" thickTop="1">
      <c r="A4" s="9"/>
      <c r="B4" s="10" t="s">
        <v>4</v>
      </c>
      <c r="C4" s="11"/>
      <c r="D4" s="12"/>
      <c r="E4" s="11"/>
      <c r="F4" s="12"/>
      <c r="G4" s="11"/>
      <c r="H4" s="13" t="s">
        <v>0</v>
      </c>
      <c r="I4" s="14"/>
    </row>
    <row r="5" spans="1:9" ht="24.75" customHeight="1">
      <c r="A5" s="15" t="s">
        <v>5</v>
      </c>
      <c r="B5" s="16" t="s">
        <v>1</v>
      </c>
      <c r="C5" s="17"/>
      <c r="D5" s="18" t="s">
        <v>2</v>
      </c>
      <c r="E5" s="17"/>
      <c r="F5" s="18" t="s">
        <v>3</v>
      </c>
      <c r="G5" s="17"/>
      <c r="H5" s="19" t="s">
        <v>6</v>
      </c>
      <c r="I5" s="20"/>
    </row>
    <row r="6" spans="1:9" ht="24.75" customHeight="1" thickBot="1">
      <c r="A6" s="21"/>
      <c r="B6" s="22" t="s">
        <v>7</v>
      </c>
      <c r="C6" s="23" t="s">
        <v>8</v>
      </c>
      <c r="D6" s="24" t="s">
        <v>7</v>
      </c>
      <c r="E6" s="23" t="s">
        <v>8</v>
      </c>
      <c r="F6" s="24" t="s">
        <v>7</v>
      </c>
      <c r="G6" s="23" t="s">
        <v>8</v>
      </c>
      <c r="H6" s="25" t="s">
        <v>7</v>
      </c>
      <c r="I6" s="26" t="s">
        <v>8</v>
      </c>
    </row>
    <row r="7" spans="1:9" ht="24.75" customHeight="1" thickTop="1">
      <c r="A7" s="27" t="s">
        <v>9</v>
      </c>
      <c r="B7" s="7">
        <v>39</v>
      </c>
      <c r="C7" s="28">
        <v>193.85</v>
      </c>
      <c r="D7" s="7">
        <v>0</v>
      </c>
      <c r="E7" s="29">
        <v>0</v>
      </c>
      <c r="F7" s="7">
        <v>0</v>
      </c>
      <c r="G7" s="29">
        <v>0</v>
      </c>
      <c r="H7" s="30">
        <f>SUM(B7+D7+F7)</f>
        <v>39</v>
      </c>
      <c r="I7" s="31">
        <f>SUM(C7+E7+G7)</f>
        <v>193.85</v>
      </c>
    </row>
    <row r="8" spans="1:9" ht="24.75" customHeight="1">
      <c r="A8" s="32" t="s">
        <v>10</v>
      </c>
      <c r="B8" s="33">
        <v>273</v>
      </c>
      <c r="C8" s="29">
        <v>1402.77</v>
      </c>
      <c r="D8" s="33">
        <v>2</v>
      </c>
      <c r="E8" s="29">
        <v>4.5</v>
      </c>
      <c r="F8" s="33">
        <v>0</v>
      </c>
      <c r="G8" s="29">
        <v>0</v>
      </c>
      <c r="H8" s="34">
        <f>SUM(B8+D8+F8)</f>
        <v>275</v>
      </c>
      <c r="I8" s="35">
        <f>SUM(C8+E8+G8)</f>
        <v>1407.27</v>
      </c>
    </row>
    <row r="9" spans="1:9" ht="24.75" customHeight="1">
      <c r="A9" s="32" t="s">
        <v>11</v>
      </c>
      <c r="B9" s="33">
        <v>201</v>
      </c>
      <c r="C9" s="29">
        <v>2448.67</v>
      </c>
      <c r="D9" s="33">
        <v>28</v>
      </c>
      <c r="E9" s="29">
        <v>380.11</v>
      </c>
      <c r="F9" s="33">
        <v>1</v>
      </c>
      <c r="G9" s="29">
        <v>4</v>
      </c>
      <c r="H9" s="34">
        <f aca="true" t="shared" si="0" ref="H9:I17">SUM(B9+D9+F9)</f>
        <v>230</v>
      </c>
      <c r="I9" s="35">
        <f t="shared" si="0"/>
        <v>2832.78</v>
      </c>
    </row>
    <row r="10" spans="1:9" ht="24.75" customHeight="1">
      <c r="A10" s="32" t="s">
        <v>12</v>
      </c>
      <c r="B10" s="33">
        <v>1619</v>
      </c>
      <c r="C10" s="29">
        <v>15526.73</v>
      </c>
      <c r="D10" s="33">
        <v>27</v>
      </c>
      <c r="E10" s="29">
        <v>37.35</v>
      </c>
      <c r="F10" s="33">
        <v>0</v>
      </c>
      <c r="G10" s="29">
        <v>0</v>
      </c>
      <c r="H10" s="34">
        <f t="shared" si="0"/>
        <v>1646</v>
      </c>
      <c r="I10" s="35">
        <f t="shared" si="0"/>
        <v>15564.08</v>
      </c>
    </row>
    <row r="11" spans="1:9" ht="24.75" customHeight="1">
      <c r="A11" s="32" t="s">
        <v>13</v>
      </c>
      <c r="B11" s="33">
        <v>222</v>
      </c>
      <c r="C11" s="29">
        <v>2379.7</v>
      </c>
      <c r="D11" s="33">
        <v>14</v>
      </c>
      <c r="E11" s="29">
        <v>311</v>
      </c>
      <c r="F11" s="33">
        <v>0</v>
      </c>
      <c r="G11" s="29">
        <v>0</v>
      </c>
      <c r="H11" s="34">
        <f t="shared" si="0"/>
        <v>236</v>
      </c>
      <c r="I11" s="35">
        <f t="shared" si="0"/>
        <v>2690.7</v>
      </c>
    </row>
    <row r="12" spans="1:9" ht="24.75" customHeight="1">
      <c r="A12" s="32" t="s">
        <v>14</v>
      </c>
      <c r="B12" s="33">
        <v>1814</v>
      </c>
      <c r="C12" s="29">
        <v>17523.11</v>
      </c>
      <c r="D12" s="33">
        <v>506</v>
      </c>
      <c r="E12" s="29">
        <v>12559.83</v>
      </c>
      <c r="F12" s="33">
        <v>779</v>
      </c>
      <c r="G12" s="29">
        <v>72.64</v>
      </c>
      <c r="H12" s="34">
        <f t="shared" si="0"/>
        <v>3099</v>
      </c>
      <c r="I12" s="35">
        <f t="shared" si="0"/>
        <v>30155.58</v>
      </c>
    </row>
    <row r="13" spans="1:9" ht="24.75" customHeight="1">
      <c r="A13" s="32" t="s">
        <v>15</v>
      </c>
      <c r="B13" s="33">
        <v>3351</v>
      </c>
      <c r="C13" s="29">
        <v>52564.43</v>
      </c>
      <c r="D13" s="33">
        <v>7801</v>
      </c>
      <c r="E13" s="29">
        <v>27279.62</v>
      </c>
      <c r="F13" s="33">
        <v>0</v>
      </c>
      <c r="G13" s="29">
        <v>0</v>
      </c>
      <c r="H13" s="34">
        <f t="shared" si="0"/>
        <v>11152</v>
      </c>
      <c r="I13" s="35">
        <f t="shared" si="0"/>
        <v>79844.05</v>
      </c>
    </row>
    <row r="14" spans="1:9" ht="24.75" customHeight="1">
      <c r="A14" s="32" t="s">
        <v>16</v>
      </c>
      <c r="B14" s="33">
        <v>3363</v>
      </c>
      <c r="C14" s="29">
        <v>123290.52</v>
      </c>
      <c r="D14" s="33">
        <v>334</v>
      </c>
      <c r="E14" s="29">
        <v>16466.34</v>
      </c>
      <c r="F14" s="33">
        <v>0</v>
      </c>
      <c r="G14" s="29">
        <v>0</v>
      </c>
      <c r="H14" s="34">
        <f t="shared" si="0"/>
        <v>3697</v>
      </c>
      <c r="I14" s="35">
        <f t="shared" si="0"/>
        <v>139756.86000000002</v>
      </c>
    </row>
    <row r="15" spans="1:9" ht="24.75" customHeight="1">
      <c r="A15" s="32" t="s">
        <v>17</v>
      </c>
      <c r="B15" s="33">
        <v>3151</v>
      </c>
      <c r="C15" s="29">
        <v>20761.93</v>
      </c>
      <c r="D15" s="33">
        <v>373</v>
      </c>
      <c r="E15" s="29">
        <v>16105.37</v>
      </c>
      <c r="F15" s="33">
        <v>0</v>
      </c>
      <c r="G15" s="29">
        <v>0</v>
      </c>
      <c r="H15" s="34">
        <f t="shared" si="0"/>
        <v>3524</v>
      </c>
      <c r="I15" s="35">
        <f t="shared" si="0"/>
        <v>36867.3</v>
      </c>
    </row>
    <row r="16" spans="1:9" ht="24.75" customHeight="1">
      <c r="A16" s="32" t="s">
        <v>18</v>
      </c>
      <c r="B16" s="33">
        <v>474</v>
      </c>
      <c r="C16" s="29">
        <v>2028.39</v>
      </c>
      <c r="D16" s="33">
        <v>3</v>
      </c>
      <c r="E16" s="29">
        <v>301</v>
      </c>
      <c r="F16" s="33">
        <v>0</v>
      </c>
      <c r="G16" s="29">
        <v>0</v>
      </c>
      <c r="H16" s="34">
        <f t="shared" si="0"/>
        <v>477</v>
      </c>
      <c r="I16" s="35">
        <f t="shared" si="0"/>
        <v>2329.3900000000003</v>
      </c>
    </row>
    <row r="17" spans="1:9" ht="24.75" customHeight="1" thickBot="1">
      <c r="A17" s="36" t="s">
        <v>19</v>
      </c>
      <c r="B17" s="7">
        <v>57</v>
      </c>
      <c r="C17" s="29">
        <v>765.75</v>
      </c>
      <c r="D17" s="7">
        <v>0</v>
      </c>
      <c r="E17" s="29">
        <v>0</v>
      </c>
      <c r="F17" s="7">
        <v>0</v>
      </c>
      <c r="G17" s="29">
        <v>0</v>
      </c>
      <c r="H17" s="34">
        <f t="shared" si="0"/>
        <v>57</v>
      </c>
      <c r="I17" s="35">
        <f t="shared" si="0"/>
        <v>765.75</v>
      </c>
    </row>
    <row r="18" spans="1:9" ht="24.75" customHeight="1" thickBot="1" thickTop="1">
      <c r="A18" s="21" t="s">
        <v>0</v>
      </c>
      <c r="B18" s="37">
        <f aca="true" t="shared" si="1" ref="B18:I18">SUM(B7:B17)</f>
        <v>14564</v>
      </c>
      <c r="C18" s="38">
        <f t="shared" si="1"/>
        <v>238885.85000000003</v>
      </c>
      <c r="D18" s="37">
        <f t="shared" si="1"/>
        <v>9088</v>
      </c>
      <c r="E18" s="38">
        <f t="shared" si="1"/>
        <v>73445.12</v>
      </c>
      <c r="F18" s="37">
        <f t="shared" si="1"/>
        <v>780</v>
      </c>
      <c r="G18" s="38">
        <f t="shared" si="1"/>
        <v>76.64</v>
      </c>
      <c r="H18" s="39">
        <f t="shared" si="1"/>
        <v>24432</v>
      </c>
      <c r="I18" s="40">
        <f t="shared" si="1"/>
        <v>312407.61000000004</v>
      </c>
    </row>
    <row r="19" ht="24.75" customHeight="1" thickTop="1"/>
    <row r="20" ht="24.75" customHeight="1"/>
    <row r="23" spans="2:3" ht="12.75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2:3" ht="12.75">
      <c r="B31"/>
      <c r="C31"/>
    </row>
    <row r="32" spans="2:3" ht="12.75">
      <c r="B32"/>
      <c r="C32"/>
    </row>
    <row r="33" spans="2:3" ht="12.75">
      <c r="B33"/>
      <c r="C33"/>
    </row>
    <row r="34" spans="2:3" ht="12.75">
      <c r="B34"/>
      <c r="C34"/>
    </row>
    <row r="35" spans="2:3" ht="12.75">
      <c r="B35"/>
      <c r="C35"/>
    </row>
    <row r="36" spans="2:3" ht="12.75">
      <c r="B36"/>
      <c r="C36"/>
    </row>
    <row r="37" spans="2:3" ht="12.75">
      <c r="B37"/>
      <c r="C37"/>
    </row>
    <row r="38" spans="2:3" ht="12.75">
      <c r="B38"/>
      <c r="C38"/>
    </row>
  </sheetData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D28" sqref="D28:G28"/>
    </sheetView>
  </sheetViews>
  <sheetFormatPr defaultColWidth="11.421875" defaultRowHeight="12.75"/>
  <sheetData>
    <row r="1" spans="1:8" ht="15.75">
      <c r="A1" s="200" t="s">
        <v>61</v>
      </c>
      <c r="B1" s="200"/>
      <c r="C1" s="200"/>
      <c r="D1" s="200"/>
      <c r="E1" s="200"/>
      <c r="F1" s="200"/>
      <c r="G1" s="200"/>
      <c r="H1" s="200"/>
    </row>
    <row r="2" spans="1:9" ht="15.75">
      <c r="A2" s="200">
        <v>2015</v>
      </c>
      <c r="B2" s="200"/>
      <c r="C2" s="200"/>
      <c r="D2" s="200"/>
      <c r="E2" s="200"/>
      <c r="F2" s="200"/>
      <c r="G2" s="200"/>
      <c r="H2" s="200"/>
      <c r="I2" s="143"/>
    </row>
    <row r="3" spans="1:9" ht="16.5" thickBot="1">
      <c r="A3" s="200"/>
      <c r="B3" s="200"/>
      <c r="C3" s="200"/>
      <c r="D3" s="200"/>
      <c r="E3" s="200"/>
      <c r="F3" s="200"/>
      <c r="G3" s="200"/>
      <c r="H3" s="200"/>
      <c r="I3" s="143"/>
    </row>
    <row r="4" spans="1:8" ht="12.75">
      <c r="A4" s="189"/>
      <c r="B4" s="190"/>
      <c r="C4" s="190"/>
      <c r="D4" s="190"/>
      <c r="E4" s="190"/>
      <c r="F4" s="190"/>
      <c r="G4" s="190"/>
      <c r="H4" s="191"/>
    </row>
    <row r="5" spans="1:8" ht="12.75" customHeight="1">
      <c r="A5" s="234" t="s">
        <v>52</v>
      </c>
      <c r="B5" s="219" t="s">
        <v>53</v>
      </c>
      <c r="C5" s="220"/>
      <c r="D5" s="221" t="s">
        <v>54</v>
      </c>
      <c r="E5" s="222"/>
      <c r="F5" s="222"/>
      <c r="G5" s="222"/>
      <c r="H5" s="237"/>
    </row>
    <row r="6" spans="1:8" ht="12.75">
      <c r="A6" s="235"/>
      <c r="B6" s="142" t="s">
        <v>55</v>
      </c>
      <c r="C6" s="142" t="s">
        <v>56</v>
      </c>
      <c r="D6" s="209"/>
      <c r="E6" s="210"/>
      <c r="F6" s="210"/>
      <c r="G6" s="210"/>
      <c r="H6" s="211"/>
    </row>
    <row r="7" spans="1:8" ht="12.75" customHeight="1">
      <c r="A7" s="235"/>
      <c r="B7" s="212" t="s">
        <v>57</v>
      </c>
      <c r="C7" s="212" t="s">
        <v>57</v>
      </c>
      <c r="D7" s="214" t="s">
        <v>65</v>
      </c>
      <c r="E7" s="215"/>
      <c r="F7" s="215"/>
      <c r="G7" s="216"/>
      <c r="H7" s="217" t="s">
        <v>57</v>
      </c>
    </row>
    <row r="8" spans="1:8" ht="12.75">
      <c r="A8" s="236"/>
      <c r="B8" s="213"/>
      <c r="C8" s="213"/>
      <c r="D8" s="142" t="s">
        <v>58</v>
      </c>
      <c r="E8" s="142" t="s">
        <v>56</v>
      </c>
      <c r="F8" s="142" t="s">
        <v>59</v>
      </c>
      <c r="G8" s="142" t="s">
        <v>54</v>
      </c>
      <c r="H8" s="218"/>
    </row>
    <row r="9" spans="1:8" ht="12.75">
      <c r="A9" s="192" t="s">
        <v>9</v>
      </c>
      <c r="B9" s="52">
        <v>137.69</v>
      </c>
      <c r="C9" s="52">
        <v>0</v>
      </c>
      <c r="D9" s="52">
        <v>197</v>
      </c>
      <c r="E9" s="52">
        <v>0</v>
      </c>
      <c r="F9" s="52">
        <v>0</v>
      </c>
      <c r="G9" s="52">
        <v>197</v>
      </c>
      <c r="H9" s="66">
        <v>137.69</v>
      </c>
    </row>
    <row r="10" spans="1:8" ht="12.75">
      <c r="A10" s="192" t="s">
        <v>10</v>
      </c>
      <c r="B10" s="52">
        <v>481.81</v>
      </c>
      <c r="C10" s="52">
        <v>17.81</v>
      </c>
      <c r="D10" s="52">
        <v>456</v>
      </c>
      <c r="E10" s="52">
        <v>16</v>
      </c>
      <c r="F10" s="52">
        <v>2</v>
      </c>
      <c r="G10" s="52">
        <v>474</v>
      </c>
      <c r="H10" s="66">
        <v>499.62</v>
      </c>
    </row>
    <row r="11" spans="1:8" ht="12.75">
      <c r="A11" s="192" t="s">
        <v>11</v>
      </c>
      <c r="B11" s="53">
        <v>1978.37</v>
      </c>
      <c r="C11" s="52">
        <v>171.56</v>
      </c>
      <c r="D11" s="52">
        <v>486</v>
      </c>
      <c r="E11" s="52">
        <v>72</v>
      </c>
      <c r="F11" s="52">
        <v>0</v>
      </c>
      <c r="G11" s="52">
        <v>558</v>
      </c>
      <c r="H11" s="138">
        <v>2149.93</v>
      </c>
    </row>
    <row r="12" spans="1:9" ht="12.75">
      <c r="A12" s="192" t="s">
        <v>13</v>
      </c>
      <c r="B12" s="53">
        <v>5432.29</v>
      </c>
      <c r="C12" s="52">
        <v>118.54</v>
      </c>
      <c r="D12" s="54">
        <v>927</v>
      </c>
      <c r="E12" s="52">
        <v>12</v>
      </c>
      <c r="F12" s="52">
        <v>6</v>
      </c>
      <c r="G12" s="54">
        <v>945</v>
      </c>
      <c r="H12" s="138">
        <v>5550.83</v>
      </c>
      <c r="I12" s="54"/>
    </row>
    <row r="13" spans="1:9" ht="12.75">
      <c r="A13" s="192" t="s">
        <v>14</v>
      </c>
      <c r="B13" s="53">
        <v>11201.75</v>
      </c>
      <c r="C13" s="53">
        <v>1249.66</v>
      </c>
      <c r="D13" s="54">
        <v>1202</v>
      </c>
      <c r="E13" s="52">
        <v>147</v>
      </c>
      <c r="F13" s="52">
        <v>2</v>
      </c>
      <c r="G13" s="54">
        <v>1351</v>
      </c>
      <c r="H13" s="138">
        <v>12451.41</v>
      </c>
      <c r="I13" s="54"/>
    </row>
    <row r="14" spans="1:9" ht="12.75">
      <c r="A14" s="192" t="s">
        <v>15</v>
      </c>
      <c r="B14" s="53">
        <v>50179.91</v>
      </c>
      <c r="C14" s="53">
        <v>4401.88</v>
      </c>
      <c r="D14" s="54">
        <v>3687</v>
      </c>
      <c r="E14" s="52">
        <v>422</v>
      </c>
      <c r="F14" s="52">
        <v>15</v>
      </c>
      <c r="G14" s="54">
        <v>4124</v>
      </c>
      <c r="H14" s="138">
        <v>54581.79</v>
      </c>
      <c r="I14" s="54"/>
    </row>
    <row r="15" spans="1:11" ht="12.75">
      <c r="A15" s="192" t="s">
        <v>16</v>
      </c>
      <c r="B15" s="53">
        <v>99059.22</v>
      </c>
      <c r="C15" s="53">
        <v>5908.61</v>
      </c>
      <c r="D15" s="54">
        <v>2388</v>
      </c>
      <c r="E15" s="52">
        <v>208</v>
      </c>
      <c r="F15" s="52">
        <v>16</v>
      </c>
      <c r="G15" s="54">
        <v>2612</v>
      </c>
      <c r="H15" s="138">
        <v>104967.83</v>
      </c>
      <c r="I15" s="54"/>
      <c r="J15" s="175"/>
      <c r="K15" s="175"/>
    </row>
    <row r="16" spans="1:11" ht="12.75">
      <c r="A16" s="192" t="s">
        <v>47</v>
      </c>
      <c r="B16" s="53">
        <v>2997.71</v>
      </c>
      <c r="C16" s="52">
        <v>39.94</v>
      </c>
      <c r="D16" s="52">
        <v>444</v>
      </c>
      <c r="E16" s="52">
        <v>25</v>
      </c>
      <c r="F16" s="52">
        <v>8</v>
      </c>
      <c r="G16" s="52">
        <v>477</v>
      </c>
      <c r="H16" s="138">
        <v>3037.65</v>
      </c>
      <c r="I16" s="52"/>
      <c r="J16" s="175"/>
      <c r="K16" s="175"/>
    </row>
    <row r="17" spans="1:11" ht="12.75">
      <c r="A17" s="192" t="s">
        <v>17</v>
      </c>
      <c r="B17" s="53">
        <v>4921.1</v>
      </c>
      <c r="C17" s="52">
        <v>107.64</v>
      </c>
      <c r="D17" s="54">
        <v>1247</v>
      </c>
      <c r="E17" s="52">
        <v>30</v>
      </c>
      <c r="F17" s="52">
        <v>6</v>
      </c>
      <c r="G17" s="54">
        <v>1283</v>
      </c>
      <c r="H17" s="138">
        <v>5028.74</v>
      </c>
      <c r="I17" s="54"/>
      <c r="J17" s="175"/>
      <c r="K17" s="175"/>
    </row>
    <row r="18" spans="1:11" ht="12.75">
      <c r="A18" s="192" t="s">
        <v>18</v>
      </c>
      <c r="B18" s="53">
        <v>1615.89</v>
      </c>
      <c r="C18" s="52">
        <v>1145.2</v>
      </c>
      <c r="D18" s="52">
        <v>578</v>
      </c>
      <c r="E18" s="52">
        <v>213</v>
      </c>
      <c r="F18" s="52">
        <v>17</v>
      </c>
      <c r="G18" s="52">
        <v>808</v>
      </c>
      <c r="H18" s="138">
        <v>2761.09</v>
      </c>
      <c r="I18" s="52"/>
      <c r="J18" s="175"/>
      <c r="K18" s="175"/>
    </row>
    <row r="19" spans="1:11" ht="12.75">
      <c r="A19" s="192" t="s">
        <v>19</v>
      </c>
      <c r="B19" s="52">
        <v>39.65</v>
      </c>
      <c r="C19" s="52">
        <v>0.02</v>
      </c>
      <c r="D19" s="52">
        <v>23</v>
      </c>
      <c r="E19" s="52">
        <v>1</v>
      </c>
      <c r="F19" s="52">
        <v>1</v>
      </c>
      <c r="G19" s="52">
        <v>25</v>
      </c>
      <c r="H19" s="66">
        <v>39.67</v>
      </c>
      <c r="I19" s="52"/>
      <c r="J19" s="175"/>
      <c r="K19" s="175"/>
    </row>
    <row r="20" spans="1:11" ht="12.75">
      <c r="A20" s="192" t="s">
        <v>63</v>
      </c>
      <c r="B20" s="53">
        <v>2111.9</v>
      </c>
      <c r="C20" s="52">
        <v>119.75</v>
      </c>
      <c r="D20" s="54">
        <v>1630</v>
      </c>
      <c r="E20" s="52">
        <v>21</v>
      </c>
      <c r="F20" s="52">
        <v>38</v>
      </c>
      <c r="G20" s="54">
        <v>1689</v>
      </c>
      <c r="H20" s="138">
        <v>2231.65</v>
      </c>
      <c r="I20" s="54"/>
      <c r="J20" s="175"/>
      <c r="K20" s="175"/>
    </row>
    <row r="21" spans="1:11" ht="13.5" thickBot="1">
      <c r="A21" s="164" t="s">
        <v>0</v>
      </c>
      <c r="B21" s="165">
        <v>180157.28</v>
      </c>
      <c r="C21" s="165">
        <v>13280.61</v>
      </c>
      <c r="D21" s="166">
        <v>13265</v>
      </c>
      <c r="E21" s="166">
        <v>1167</v>
      </c>
      <c r="F21" s="167">
        <v>111</v>
      </c>
      <c r="G21" s="166">
        <v>14543</v>
      </c>
      <c r="H21" s="168">
        <v>193437.89</v>
      </c>
      <c r="I21" s="181"/>
      <c r="J21" s="175"/>
      <c r="K21" s="175"/>
    </row>
    <row r="22" spans="1:14" ht="12.75">
      <c r="A22" s="184"/>
      <c r="B22" s="209"/>
      <c r="C22" s="232"/>
      <c r="D22" s="206"/>
      <c r="E22" s="207"/>
      <c r="F22" s="207"/>
      <c r="G22" s="207"/>
      <c r="H22" s="233"/>
      <c r="I22" s="175"/>
      <c r="J22" s="175"/>
      <c r="K22" s="175"/>
      <c r="L22" s="175"/>
      <c r="M22" s="175"/>
      <c r="N22" s="175"/>
    </row>
    <row r="23" spans="1:14" ht="15.75">
      <c r="A23" s="231"/>
      <c r="B23" s="231"/>
      <c r="C23" s="231"/>
      <c r="D23" s="231"/>
      <c r="E23" s="231"/>
      <c r="F23" s="231"/>
      <c r="G23" s="231"/>
      <c r="H23" s="231"/>
      <c r="I23" s="180"/>
      <c r="J23" s="175"/>
      <c r="K23" s="175"/>
      <c r="L23" s="175"/>
      <c r="M23" s="175"/>
      <c r="N23" s="175"/>
    </row>
    <row r="24" spans="1:14" ht="15.75">
      <c r="A24" s="231"/>
      <c r="B24" s="231"/>
      <c r="C24" s="231"/>
      <c r="D24" s="231"/>
      <c r="E24" s="231"/>
      <c r="F24" s="231"/>
      <c r="G24" s="231"/>
      <c r="H24" s="231"/>
      <c r="I24" s="180"/>
      <c r="J24" s="175"/>
      <c r="K24" s="175"/>
      <c r="L24" s="175"/>
      <c r="M24" s="175"/>
      <c r="N24" s="175"/>
    </row>
    <row r="25" spans="1:14" ht="12.75">
      <c r="A25" s="175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</row>
    <row r="26" spans="1:14" ht="12.75">
      <c r="A26" s="230"/>
      <c r="B26" s="230"/>
      <c r="C26" s="230"/>
      <c r="D26" s="230"/>
      <c r="E26" s="230"/>
      <c r="F26" s="230"/>
      <c r="G26" s="230"/>
      <c r="H26" s="230"/>
      <c r="I26" s="230"/>
      <c r="J26" s="175"/>
      <c r="K26" s="175"/>
      <c r="L26" s="175"/>
      <c r="M26" s="175"/>
      <c r="N26" s="175"/>
    </row>
    <row r="27" spans="1:14" ht="12.75">
      <c r="A27" s="230"/>
      <c r="B27" s="176"/>
      <c r="C27" s="176"/>
      <c r="D27" s="230"/>
      <c r="E27" s="230"/>
      <c r="F27" s="230"/>
      <c r="G27" s="230"/>
      <c r="H27" s="230"/>
      <c r="I27" s="230"/>
      <c r="J27" s="175"/>
      <c r="K27" s="175"/>
      <c r="L27" s="175"/>
      <c r="M27" s="175"/>
      <c r="N27" s="175"/>
    </row>
    <row r="28" spans="1:14" ht="12.75">
      <c r="A28" s="230"/>
      <c r="B28" s="230"/>
      <c r="C28" s="230"/>
      <c r="D28" s="230"/>
      <c r="E28" s="230"/>
      <c r="F28" s="230"/>
      <c r="G28" s="230"/>
      <c r="H28" s="230"/>
      <c r="I28" s="176"/>
      <c r="J28" s="175"/>
      <c r="K28" s="175"/>
      <c r="L28" s="175"/>
      <c r="M28" s="175"/>
      <c r="N28" s="175"/>
    </row>
    <row r="29" spans="1:14" ht="12.75">
      <c r="A29" s="230"/>
      <c r="B29" s="230"/>
      <c r="C29" s="230"/>
      <c r="D29" s="176"/>
      <c r="E29" s="176"/>
      <c r="F29" s="176"/>
      <c r="G29" s="176"/>
      <c r="H29" s="230"/>
      <c r="I29" s="176"/>
      <c r="J29" s="175"/>
      <c r="K29" s="175"/>
      <c r="L29" s="175"/>
      <c r="M29" s="175"/>
      <c r="N29" s="175"/>
    </row>
    <row r="30" spans="1:14" ht="12.75">
      <c r="A30" s="177"/>
      <c r="B30" s="178"/>
      <c r="C30" s="178"/>
      <c r="D30" s="178"/>
      <c r="E30" s="178"/>
      <c r="F30" s="178"/>
      <c r="G30" s="178"/>
      <c r="H30" s="178"/>
      <c r="I30" s="178"/>
      <c r="J30" s="175"/>
      <c r="K30" s="175"/>
      <c r="L30" s="175"/>
      <c r="M30" s="175"/>
      <c r="N30" s="175"/>
    </row>
    <row r="31" spans="1:14" ht="12.75">
      <c r="A31" s="177"/>
      <c r="B31" s="178"/>
      <c r="C31" s="178"/>
      <c r="D31" s="178"/>
      <c r="E31" s="178"/>
      <c r="F31" s="178"/>
      <c r="G31" s="178"/>
      <c r="H31" s="178"/>
      <c r="I31" s="178"/>
      <c r="J31" s="175"/>
      <c r="K31" s="175"/>
      <c r="L31" s="175"/>
      <c r="M31" s="175"/>
      <c r="N31" s="175"/>
    </row>
    <row r="32" spans="1:14" ht="12.75">
      <c r="A32" s="224"/>
      <c r="B32" s="219"/>
      <c r="C32" s="220"/>
      <c r="D32" s="221"/>
      <c r="E32" s="222"/>
      <c r="F32" s="222"/>
      <c r="G32" s="222"/>
      <c r="H32" s="223"/>
      <c r="I32" s="178"/>
      <c r="J32" s="175"/>
      <c r="K32" s="175"/>
      <c r="L32" s="175"/>
      <c r="M32" s="175"/>
      <c r="N32" s="175"/>
    </row>
    <row r="33" spans="1:14" ht="12.75">
      <c r="A33" s="225"/>
      <c r="B33" s="142"/>
      <c r="C33" s="142"/>
      <c r="D33" s="209"/>
      <c r="E33" s="210"/>
      <c r="F33" s="210"/>
      <c r="G33" s="210"/>
      <c r="H33" s="227"/>
      <c r="I33" s="179"/>
      <c r="J33" s="175"/>
      <c r="K33" s="175"/>
      <c r="L33" s="175"/>
      <c r="M33" s="175"/>
      <c r="N33" s="175"/>
    </row>
    <row r="34" spans="1:14" ht="12.75">
      <c r="A34" s="225"/>
      <c r="B34" s="212"/>
      <c r="C34" s="212"/>
      <c r="D34" s="214"/>
      <c r="E34" s="215"/>
      <c r="F34" s="215"/>
      <c r="G34" s="216"/>
      <c r="H34" s="228"/>
      <c r="I34" s="179"/>
      <c r="J34" s="175"/>
      <c r="K34" s="175"/>
      <c r="L34" s="175"/>
      <c r="M34" s="175"/>
      <c r="N34" s="175"/>
    </row>
    <row r="35" spans="1:14" ht="12.75">
      <c r="A35" s="226"/>
      <c r="B35" s="213"/>
      <c r="C35" s="213"/>
      <c r="D35" s="142"/>
      <c r="E35" s="142"/>
      <c r="F35" s="142"/>
      <c r="G35" s="142"/>
      <c r="H35" s="229"/>
      <c r="I35" s="179"/>
      <c r="J35" s="175"/>
      <c r="K35" s="175"/>
      <c r="L35" s="175"/>
      <c r="M35" s="175"/>
      <c r="N35" s="175"/>
    </row>
    <row r="36" spans="1:14" ht="12.75">
      <c r="A36" s="182"/>
      <c r="B36" s="52"/>
      <c r="C36" s="52"/>
      <c r="D36" s="52"/>
      <c r="E36" s="52"/>
      <c r="F36" s="52"/>
      <c r="G36" s="52"/>
      <c r="H36" s="57"/>
      <c r="I36" s="179"/>
      <c r="J36" s="175"/>
      <c r="K36" s="175"/>
      <c r="L36" s="175"/>
      <c r="M36" s="175"/>
      <c r="N36" s="175"/>
    </row>
    <row r="37" spans="1:14" ht="12.75">
      <c r="A37" s="182"/>
      <c r="B37" s="52"/>
      <c r="C37" s="52"/>
      <c r="D37" s="52"/>
      <c r="E37" s="52"/>
      <c r="F37" s="52"/>
      <c r="G37" s="52"/>
      <c r="H37" s="57"/>
      <c r="I37" s="178"/>
      <c r="J37" s="175"/>
      <c r="K37" s="175"/>
      <c r="L37" s="175"/>
      <c r="M37" s="175"/>
      <c r="N37" s="175"/>
    </row>
    <row r="38" spans="1:14" ht="12.75">
      <c r="A38" s="182"/>
      <c r="B38" s="53"/>
      <c r="C38" s="52"/>
      <c r="D38" s="52"/>
      <c r="E38" s="52"/>
      <c r="F38" s="52"/>
      <c r="G38" s="52"/>
      <c r="H38" s="58"/>
      <c r="I38" s="175"/>
      <c r="J38" s="175"/>
      <c r="K38" s="175"/>
      <c r="L38" s="175"/>
      <c r="M38" s="175"/>
      <c r="N38" s="175"/>
    </row>
    <row r="39" spans="1:14" ht="12.75">
      <c r="A39" s="182"/>
      <c r="B39" s="53"/>
      <c r="C39" s="52"/>
      <c r="D39" s="54"/>
      <c r="E39" s="52"/>
      <c r="F39" s="52"/>
      <c r="G39" s="54"/>
      <c r="H39" s="58"/>
      <c r="I39" s="175"/>
      <c r="J39" s="175"/>
      <c r="K39" s="175"/>
      <c r="L39" s="175"/>
      <c r="M39" s="175"/>
      <c r="N39" s="175"/>
    </row>
    <row r="40" spans="1:8" ht="12.75">
      <c r="A40" s="182"/>
      <c r="B40" s="53"/>
      <c r="C40" s="53"/>
      <c r="D40" s="54"/>
      <c r="E40" s="52"/>
      <c r="F40" s="52"/>
      <c r="G40" s="54"/>
      <c r="H40" s="58"/>
    </row>
    <row r="41" spans="1:8" ht="12.75">
      <c r="A41" s="182"/>
      <c r="B41" s="53"/>
      <c r="C41" s="53"/>
      <c r="D41" s="54"/>
      <c r="E41" s="52"/>
      <c r="F41" s="52"/>
      <c r="G41" s="54"/>
      <c r="H41" s="58"/>
    </row>
    <row r="42" spans="1:8" ht="12.75">
      <c r="A42" s="182"/>
      <c r="B42" s="53"/>
      <c r="C42" s="53"/>
      <c r="D42" s="54"/>
      <c r="E42" s="52"/>
      <c r="F42" s="52"/>
      <c r="G42" s="54"/>
      <c r="H42" s="58"/>
    </row>
    <row r="43" spans="1:8" ht="12.75">
      <c r="A43" s="182"/>
      <c r="B43" s="53"/>
      <c r="C43" s="52"/>
      <c r="D43" s="52"/>
      <c r="E43" s="52"/>
      <c r="F43" s="52"/>
      <c r="G43" s="52"/>
      <c r="H43" s="58"/>
    </row>
    <row r="44" spans="1:8" ht="12.75">
      <c r="A44" s="182"/>
      <c r="B44" s="53"/>
      <c r="C44" s="52"/>
      <c r="D44" s="54"/>
      <c r="E44" s="52"/>
      <c r="F44" s="52"/>
      <c r="G44" s="54"/>
      <c r="H44" s="58"/>
    </row>
    <row r="45" spans="1:8" ht="12.75">
      <c r="A45" s="182"/>
      <c r="B45" s="53"/>
      <c r="C45" s="52"/>
      <c r="D45" s="52"/>
      <c r="E45" s="52"/>
      <c r="F45" s="52"/>
      <c r="G45" s="52"/>
      <c r="H45" s="58"/>
    </row>
    <row r="46" spans="1:8" ht="12.75">
      <c r="A46" s="182"/>
      <c r="B46" s="52"/>
      <c r="C46" s="52"/>
      <c r="D46" s="52"/>
      <c r="E46" s="52"/>
      <c r="F46" s="52"/>
      <c r="G46" s="52"/>
      <c r="H46" s="57"/>
    </row>
    <row r="47" spans="1:8" ht="12.75">
      <c r="A47" s="182"/>
      <c r="B47" s="53"/>
      <c r="C47" s="52"/>
      <c r="D47" s="54"/>
      <c r="E47" s="52"/>
      <c r="F47" s="52"/>
      <c r="G47" s="54"/>
      <c r="H47" s="58"/>
    </row>
    <row r="48" spans="1:8" ht="12.75">
      <c r="A48" s="59"/>
      <c r="B48" s="60"/>
      <c r="C48" s="60"/>
      <c r="D48" s="61"/>
      <c r="E48" s="61"/>
      <c r="F48" s="62"/>
      <c r="G48" s="61"/>
      <c r="H48" s="63"/>
    </row>
    <row r="49" spans="1:8" ht="12.75">
      <c r="A49" s="183"/>
      <c r="B49" s="219"/>
      <c r="C49" s="220"/>
      <c r="D49" s="221"/>
      <c r="E49" s="222"/>
      <c r="F49" s="222"/>
      <c r="G49" s="222"/>
      <c r="H49" s="223"/>
    </row>
  </sheetData>
  <sheetProtection/>
  <mergeCells count="31">
    <mergeCell ref="A5:A8"/>
    <mergeCell ref="B5:C5"/>
    <mergeCell ref="D5:H6"/>
    <mergeCell ref="B26:C26"/>
    <mergeCell ref="D26:H27"/>
    <mergeCell ref="I26:I27"/>
    <mergeCell ref="B7:B8"/>
    <mergeCell ref="C7:C8"/>
    <mergeCell ref="D7:G7"/>
    <mergeCell ref="H7:H8"/>
    <mergeCell ref="B22:C22"/>
    <mergeCell ref="D22:H22"/>
    <mergeCell ref="A1:H1"/>
    <mergeCell ref="B28:B29"/>
    <mergeCell ref="C28:C29"/>
    <mergeCell ref="D28:G28"/>
    <mergeCell ref="H28:H29"/>
    <mergeCell ref="A23:H23"/>
    <mergeCell ref="A24:H24"/>
    <mergeCell ref="A26:A29"/>
    <mergeCell ref="A2:H2"/>
    <mergeCell ref="A3:H3"/>
    <mergeCell ref="B49:C49"/>
    <mergeCell ref="D49:H49"/>
    <mergeCell ref="A32:A35"/>
    <mergeCell ref="B32:C32"/>
    <mergeCell ref="D32:H33"/>
    <mergeCell ref="B34:B35"/>
    <mergeCell ref="C34:C35"/>
    <mergeCell ref="D34:G34"/>
    <mergeCell ref="H34:H35"/>
  </mergeCells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:H2"/>
    </sheetView>
  </sheetViews>
  <sheetFormatPr defaultColWidth="11.421875" defaultRowHeight="12.75"/>
  <cols>
    <col min="1" max="1" width="10.28125" style="0" customWidth="1"/>
  </cols>
  <sheetData>
    <row r="1" spans="1:8" ht="15.75">
      <c r="A1" s="200" t="s">
        <v>61</v>
      </c>
      <c r="B1" s="200"/>
      <c r="C1" s="200"/>
      <c r="D1" s="200"/>
      <c r="E1" s="200"/>
      <c r="F1" s="200"/>
      <c r="G1" s="200"/>
      <c r="H1" s="200"/>
    </row>
    <row r="2" spans="1:8" ht="15.75">
      <c r="A2" s="200">
        <v>2014</v>
      </c>
      <c r="B2" s="200"/>
      <c r="C2" s="200"/>
      <c r="D2" s="200"/>
      <c r="E2" s="200"/>
      <c r="F2" s="200"/>
      <c r="G2" s="200"/>
      <c r="H2" s="200"/>
    </row>
    <row r="4" spans="1:8" ht="12.75" customHeight="1">
      <c r="A4" s="224" t="s">
        <v>52</v>
      </c>
      <c r="B4" s="219" t="s">
        <v>53</v>
      </c>
      <c r="C4" s="220"/>
      <c r="D4" s="221" t="s">
        <v>54</v>
      </c>
      <c r="E4" s="222"/>
      <c r="F4" s="222"/>
      <c r="G4" s="222"/>
      <c r="H4" s="223"/>
    </row>
    <row r="5" spans="1:8" ht="12.75">
      <c r="A5" s="225"/>
      <c r="B5" s="55" t="s">
        <v>55</v>
      </c>
      <c r="C5" s="55" t="s">
        <v>56</v>
      </c>
      <c r="D5" s="209"/>
      <c r="E5" s="210"/>
      <c r="F5" s="210"/>
      <c r="G5" s="210"/>
      <c r="H5" s="227"/>
    </row>
    <row r="6" spans="1:8" ht="12.75" customHeight="1">
      <c r="A6" s="225"/>
      <c r="B6" s="212" t="s">
        <v>57</v>
      </c>
      <c r="C6" s="212" t="s">
        <v>57</v>
      </c>
      <c r="D6" s="214" t="s">
        <v>62</v>
      </c>
      <c r="E6" s="215"/>
      <c r="F6" s="215"/>
      <c r="G6" s="216"/>
      <c r="H6" s="228" t="s">
        <v>57</v>
      </c>
    </row>
    <row r="7" spans="1:8" ht="13.5" customHeight="1">
      <c r="A7" s="226"/>
      <c r="B7" s="213"/>
      <c r="C7" s="213"/>
      <c r="D7" s="55" t="s">
        <v>58</v>
      </c>
      <c r="E7" s="55" t="s">
        <v>56</v>
      </c>
      <c r="F7" s="55" t="s">
        <v>59</v>
      </c>
      <c r="G7" s="55" t="s">
        <v>54</v>
      </c>
      <c r="H7" s="229"/>
    </row>
    <row r="8" spans="1:8" ht="12.75">
      <c r="A8" s="56" t="s">
        <v>9</v>
      </c>
      <c r="B8" s="52">
        <v>624.13</v>
      </c>
      <c r="C8" s="52">
        <v>0.41</v>
      </c>
      <c r="D8" s="52">
        <v>212</v>
      </c>
      <c r="E8" s="52">
        <v>3</v>
      </c>
      <c r="F8" s="52">
        <v>2</v>
      </c>
      <c r="G8" s="52">
        <v>217</v>
      </c>
      <c r="H8" s="57">
        <v>624.54</v>
      </c>
    </row>
    <row r="9" spans="1:8" ht="12.75">
      <c r="A9" s="56" t="s">
        <v>10</v>
      </c>
      <c r="B9" s="52">
        <v>896.7</v>
      </c>
      <c r="C9" s="52">
        <v>1.07</v>
      </c>
      <c r="D9" s="52">
        <v>541</v>
      </c>
      <c r="E9" s="52">
        <v>4</v>
      </c>
      <c r="F9" s="52">
        <v>5</v>
      </c>
      <c r="G9" s="52">
        <v>550</v>
      </c>
      <c r="H9" s="57">
        <v>897.77</v>
      </c>
    </row>
    <row r="10" spans="1:8" ht="12.75">
      <c r="A10" s="56" t="s">
        <v>11</v>
      </c>
      <c r="B10" s="53">
        <v>1944.05</v>
      </c>
      <c r="C10" s="52">
        <v>319</v>
      </c>
      <c r="D10" s="52">
        <v>549</v>
      </c>
      <c r="E10" s="52">
        <v>77</v>
      </c>
      <c r="F10" s="52">
        <v>2</v>
      </c>
      <c r="G10" s="52">
        <v>628</v>
      </c>
      <c r="H10" s="58">
        <v>2263.05</v>
      </c>
    </row>
    <row r="11" spans="1:8" ht="12.75">
      <c r="A11" s="56" t="s">
        <v>13</v>
      </c>
      <c r="B11" s="53">
        <v>11451.75</v>
      </c>
      <c r="C11" s="52">
        <v>176.1</v>
      </c>
      <c r="D11" s="54">
        <v>1845</v>
      </c>
      <c r="E11" s="52">
        <v>21</v>
      </c>
      <c r="F11" s="52">
        <v>0</v>
      </c>
      <c r="G11" s="54">
        <v>1866</v>
      </c>
      <c r="H11" s="58">
        <v>11627.85</v>
      </c>
    </row>
    <row r="12" spans="1:8" ht="12.75">
      <c r="A12" s="56" t="s">
        <v>14</v>
      </c>
      <c r="B12" s="53">
        <v>9698.55</v>
      </c>
      <c r="C12" s="53">
        <v>1463.2</v>
      </c>
      <c r="D12" s="54">
        <v>1048</v>
      </c>
      <c r="E12" s="52">
        <v>133</v>
      </c>
      <c r="F12" s="52">
        <v>0</v>
      </c>
      <c r="G12" s="54">
        <v>1181</v>
      </c>
      <c r="H12" s="58">
        <v>11161.75</v>
      </c>
    </row>
    <row r="13" spans="1:8" ht="12.75">
      <c r="A13" s="56" t="s">
        <v>15</v>
      </c>
      <c r="B13" s="53">
        <v>56684.08</v>
      </c>
      <c r="C13" s="53">
        <v>3828.42</v>
      </c>
      <c r="D13" s="54">
        <v>3883</v>
      </c>
      <c r="E13" s="52">
        <v>381</v>
      </c>
      <c r="F13" s="52">
        <v>28</v>
      </c>
      <c r="G13" s="54">
        <v>4292</v>
      </c>
      <c r="H13" s="58">
        <v>60512.5</v>
      </c>
    </row>
    <row r="14" spans="1:8" ht="12.75">
      <c r="A14" s="56" t="s">
        <v>16</v>
      </c>
      <c r="B14" s="53">
        <v>136366.09</v>
      </c>
      <c r="C14" s="53">
        <v>2655.45</v>
      </c>
      <c r="D14" s="54">
        <v>3144</v>
      </c>
      <c r="E14" s="52">
        <v>160</v>
      </c>
      <c r="F14" s="52">
        <v>6</v>
      </c>
      <c r="G14" s="54">
        <v>3310</v>
      </c>
      <c r="H14" s="58">
        <v>139021.54</v>
      </c>
    </row>
    <row r="15" spans="1:8" ht="12.75">
      <c r="A15" s="56" t="s">
        <v>47</v>
      </c>
      <c r="B15" s="53">
        <v>8039.77</v>
      </c>
      <c r="C15" s="52">
        <v>67.7</v>
      </c>
      <c r="D15" s="52">
        <v>621</v>
      </c>
      <c r="E15" s="52">
        <v>14</v>
      </c>
      <c r="F15" s="52">
        <v>1</v>
      </c>
      <c r="G15" s="52">
        <v>636</v>
      </c>
      <c r="H15" s="58">
        <v>8107.47</v>
      </c>
    </row>
    <row r="16" spans="1:8" ht="12.75">
      <c r="A16" s="56" t="s">
        <v>17</v>
      </c>
      <c r="B16" s="53">
        <v>10448.22</v>
      </c>
      <c r="C16" s="52">
        <v>99.36</v>
      </c>
      <c r="D16" s="54">
        <v>1351</v>
      </c>
      <c r="E16" s="52">
        <v>36</v>
      </c>
      <c r="F16" s="52">
        <v>8</v>
      </c>
      <c r="G16" s="54">
        <v>1395</v>
      </c>
      <c r="H16" s="58">
        <v>10547.58</v>
      </c>
    </row>
    <row r="17" spans="1:8" ht="12.75">
      <c r="A17" s="56" t="s">
        <v>19</v>
      </c>
      <c r="B17" s="53">
        <v>1424.71</v>
      </c>
      <c r="C17" s="52">
        <v>825.63</v>
      </c>
      <c r="D17" s="52">
        <v>498</v>
      </c>
      <c r="E17" s="52">
        <v>193</v>
      </c>
      <c r="F17" s="52">
        <v>1</v>
      </c>
      <c r="G17" s="52">
        <v>692</v>
      </c>
      <c r="H17" s="58">
        <v>2250.34</v>
      </c>
    </row>
    <row r="18" spans="1:8" ht="12.75">
      <c r="A18" s="56" t="s">
        <v>19</v>
      </c>
      <c r="B18" s="52">
        <v>5.24</v>
      </c>
      <c r="C18" s="52">
        <v>30.03</v>
      </c>
      <c r="D18" s="52">
        <v>17</v>
      </c>
      <c r="E18" s="52">
        <v>6</v>
      </c>
      <c r="F18" s="52">
        <v>0</v>
      </c>
      <c r="G18" s="52">
        <v>23</v>
      </c>
      <c r="H18" s="57">
        <v>35.27</v>
      </c>
    </row>
    <row r="19" spans="1:8" ht="12.75">
      <c r="A19" s="56" t="s">
        <v>63</v>
      </c>
      <c r="B19" s="53">
        <v>2549.06</v>
      </c>
      <c r="C19" s="52">
        <v>44.57</v>
      </c>
      <c r="D19" s="54">
        <v>1692</v>
      </c>
      <c r="E19" s="52">
        <v>22</v>
      </c>
      <c r="F19" s="52">
        <v>39</v>
      </c>
      <c r="G19" s="54">
        <v>1753</v>
      </c>
      <c r="H19" s="58">
        <v>2593.63</v>
      </c>
    </row>
    <row r="20" spans="1:8" ht="12.75">
      <c r="A20" s="59" t="s">
        <v>0</v>
      </c>
      <c r="B20" s="60">
        <v>240132.34</v>
      </c>
      <c r="C20" s="60">
        <v>9510.94</v>
      </c>
      <c r="D20" s="61">
        <v>15401</v>
      </c>
      <c r="E20" s="61">
        <v>1050</v>
      </c>
      <c r="F20" s="62">
        <v>92</v>
      </c>
      <c r="G20" s="61">
        <v>16543</v>
      </c>
      <c r="H20" s="63">
        <v>249643.28</v>
      </c>
    </row>
    <row r="33" spans="1:8" ht="12.75">
      <c r="A33" s="224"/>
      <c r="B33" s="219"/>
      <c r="C33" s="220"/>
      <c r="D33" s="221"/>
      <c r="E33" s="222"/>
      <c r="F33" s="222"/>
      <c r="G33" s="222"/>
      <c r="H33" s="223"/>
    </row>
    <row r="34" spans="1:8" ht="12.75">
      <c r="A34" s="225"/>
      <c r="B34" s="55"/>
      <c r="C34" s="55"/>
      <c r="D34" s="209"/>
      <c r="E34" s="210"/>
      <c r="F34" s="210"/>
      <c r="G34" s="210"/>
      <c r="H34" s="227"/>
    </row>
    <row r="35" spans="1:8" ht="12.75">
      <c r="A35" s="225"/>
      <c r="B35" s="212"/>
      <c r="C35" s="212"/>
      <c r="D35" s="214"/>
      <c r="E35" s="215"/>
      <c r="F35" s="215"/>
      <c r="G35" s="216"/>
      <c r="H35" s="228"/>
    </row>
    <row r="36" spans="1:8" ht="12.75">
      <c r="A36" s="226"/>
      <c r="B36" s="213"/>
      <c r="C36" s="213"/>
      <c r="D36" s="55"/>
      <c r="E36" s="55"/>
      <c r="F36" s="55"/>
      <c r="G36" s="55"/>
      <c r="H36" s="229"/>
    </row>
    <row r="37" spans="1:8" ht="12.75">
      <c r="A37" s="56"/>
      <c r="B37" s="52"/>
      <c r="C37" s="52"/>
      <c r="D37" s="52"/>
      <c r="E37" s="52"/>
      <c r="F37" s="52"/>
      <c r="G37" s="52"/>
      <c r="H37" s="57"/>
    </row>
    <row r="38" spans="1:8" ht="12.75">
      <c r="A38" s="56"/>
      <c r="B38" s="52"/>
      <c r="C38" s="52"/>
      <c r="D38" s="52"/>
      <c r="E38" s="52"/>
      <c r="F38" s="52"/>
      <c r="G38" s="52"/>
      <c r="H38" s="57"/>
    </row>
    <row r="39" spans="1:8" ht="12.75">
      <c r="A39" s="56"/>
      <c r="B39" s="53"/>
      <c r="C39" s="52"/>
      <c r="D39" s="52"/>
      <c r="E39" s="52"/>
      <c r="F39" s="52"/>
      <c r="G39" s="52"/>
      <c r="H39" s="58"/>
    </row>
    <row r="40" spans="1:8" ht="12.75">
      <c r="A40" s="56"/>
      <c r="B40" s="53"/>
      <c r="C40" s="52"/>
      <c r="D40" s="54"/>
      <c r="E40" s="52"/>
      <c r="F40" s="52"/>
      <c r="G40" s="54"/>
      <c r="H40" s="58"/>
    </row>
    <row r="41" spans="1:8" ht="12.75">
      <c r="A41" s="56"/>
      <c r="B41" s="53"/>
      <c r="C41" s="53"/>
      <c r="D41" s="54"/>
      <c r="E41" s="52"/>
      <c r="F41" s="52"/>
      <c r="G41" s="54"/>
      <c r="H41" s="58"/>
    </row>
    <row r="42" spans="1:8" ht="12.75">
      <c r="A42" s="56"/>
      <c r="B42" s="53"/>
      <c r="C42" s="53"/>
      <c r="D42" s="54"/>
      <c r="E42" s="52"/>
      <c r="F42" s="52"/>
      <c r="G42" s="54"/>
      <c r="H42" s="58"/>
    </row>
    <row r="43" spans="1:8" ht="12.75">
      <c r="A43" s="56"/>
      <c r="B43" s="53"/>
      <c r="C43" s="53"/>
      <c r="D43" s="54"/>
      <c r="E43" s="52"/>
      <c r="F43" s="52"/>
      <c r="G43" s="54"/>
      <c r="H43" s="58"/>
    </row>
    <row r="44" spans="1:8" ht="12.75">
      <c r="A44" s="56"/>
      <c r="B44" s="53"/>
      <c r="C44" s="52"/>
      <c r="D44" s="52"/>
      <c r="E44" s="52"/>
      <c r="F44" s="52"/>
      <c r="G44" s="52"/>
      <c r="H44" s="58"/>
    </row>
    <row r="45" spans="1:8" ht="12.75">
      <c r="A45" s="56"/>
      <c r="B45" s="53"/>
      <c r="C45" s="52"/>
      <c r="D45" s="54"/>
      <c r="E45" s="52"/>
      <c r="F45" s="52"/>
      <c r="G45" s="54"/>
      <c r="H45" s="58"/>
    </row>
    <row r="46" spans="1:8" ht="12.75">
      <c r="A46" s="56"/>
      <c r="B46" s="53"/>
      <c r="C46" s="52"/>
      <c r="D46" s="52"/>
      <c r="E46" s="52"/>
      <c r="F46" s="52"/>
      <c r="G46" s="52"/>
      <c r="H46" s="58"/>
    </row>
    <row r="47" spans="1:8" ht="12.75">
      <c r="A47" s="56"/>
      <c r="B47" s="52"/>
      <c r="C47" s="52"/>
      <c r="D47" s="52"/>
      <c r="E47" s="52"/>
      <c r="F47" s="52"/>
      <c r="G47" s="52"/>
      <c r="H47" s="57"/>
    </row>
    <row r="48" spans="1:8" ht="12.75">
      <c r="A48" s="56"/>
      <c r="B48" s="53"/>
      <c r="C48" s="52"/>
      <c r="D48" s="54"/>
      <c r="E48" s="52"/>
      <c r="F48" s="52"/>
      <c r="G48" s="54"/>
      <c r="H48" s="58"/>
    </row>
    <row r="49" spans="1:8" ht="12.75">
      <c r="A49" s="59"/>
      <c r="B49" s="60"/>
      <c r="C49" s="60"/>
      <c r="D49" s="61"/>
      <c r="E49" s="61"/>
      <c r="F49" s="62"/>
      <c r="G49" s="61"/>
      <c r="H49" s="63"/>
    </row>
  </sheetData>
  <sheetProtection/>
  <mergeCells count="16">
    <mergeCell ref="A1:H1"/>
    <mergeCell ref="A2:H2"/>
    <mergeCell ref="A33:A36"/>
    <mergeCell ref="B33:C33"/>
    <mergeCell ref="D33:H34"/>
    <mergeCell ref="B35:B36"/>
    <mergeCell ref="C35:C36"/>
    <mergeCell ref="D35:G35"/>
    <mergeCell ref="H35:H36"/>
    <mergeCell ref="A4:A7"/>
    <mergeCell ref="B4:C4"/>
    <mergeCell ref="D4:H5"/>
    <mergeCell ref="B6:B7"/>
    <mergeCell ref="C6:C7"/>
    <mergeCell ref="D6:G6"/>
    <mergeCell ref="H6:H7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4">
      <selection activeCell="A6" sqref="A6"/>
    </sheetView>
  </sheetViews>
  <sheetFormatPr defaultColWidth="11.421875" defaultRowHeight="12.75"/>
  <cols>
    <col min="1" max="1" width="5.7109375" style="0" bestFit="1" customWidth="1"/>
    <col min="2" max="2" width="13.00390625" style="0" bestFit="1" customWidth="1"/>
    <col min="3" max="7" width="11.7109375" style="0" bestFit="1" customWidth="1"/>
    <col min="8" max="8" width="13.00390625" style="0" bestFit="1" customWidth="1"/>
  </cols>
  <sheetData>
    <row r="2" spans="1:8" ht="15.75">
      <c r="A2" s="200" t="s">
        <v>61</v>
      </c>
      <c r="B2" s="200"/>
      <c r="C2" s="200"/>
      <c r="D2" s="200"/>
      <c r="E2" s="200"/>
      <c r="F2" s="200"/>
      <c r="G2" s="200"/>
      <c r="H2" s="200"/>
    </row>
    <row r="3" spans="1:8" ht="15.75">
      <c r="A3" s="200">
        <v>2013</v>
      </c>
      <c r="B3" s="200"/>
      <c r="C3" s="200"/>
      <c r="D3" s="200"/>
      <c r="E3" s="200"/>
      <c r="F3" s="200"/>
      <c r="G3" s="200"/>
      <c r="H3" s="200"/>
    </row>
    <row r="4" spans="1:8" ht="15.75" customHeight="1">
      <c r="A4" s="200" t="s">
        <v>61</v>
      </c>
      <c r="B4" s="200"/>
      <c r="C4" s="200"/>
      <c r="D4" s="200"/>
      <c r="E4" s="200"/>
      <c r="F4" s="200"/>
      <c r="G4" s="200"/>
      <c r="H4" s="200"/>
    </row>
    <row r="5" spans="1:8" ht="15.75">
      <c r="A5" s="200">
        <v>2013</v>
      </c>
      <c r="B5" s="200"/>
      <c r="C5" s="200"/>
      <c r="D5" s="200"/>
      <c r="E5" s="200"/>
      <c r="F5" s="200"/>
      <c r="G5" s="200"/>
      <c r="H5" s="200"/>
    </row>
    <row r="10" spans="1:8" ht="12.75" customHeight="1">
      <c r="A10" s="224" t="s">
        <v>52</v>
      </c>
      <c r="B10" s="219" t="s">
        <v>53</v>
      </c>
      <c r="C10" s="220"/>
      <c r="D10" s="221" t="s">
        <v>54</v>
      </c>
      <c r="E10" s="222"/>
      <c r="F10" s="222"/>
      <c r="G10" s="222"/>
      <c r="H10" s="223"/>
    </row>
    <row r="11" spans="1:8" ht="12.75">
      <c r="A11" s="225"/>
      <c r="B11" s="55" t="s">
        <v>55</v>
      </c>
      <c r="C11" s="55" t="s">
        <v>56</v>
      </c>
      <c r="D11" s="209"/>
      <c r="E11" s="210"/>
      <c r="F11" s="210"/>
      <c r="G11" s="210"/>
      <c r="H11" s="227"/>
    </row>
    <row r="12" spans="1:8" ht="12.75" customHeight="1">
      <c r="A12" s="225"/>
      <c r="B12" s="212" t="s">
        <v>57</v>
      </c>
      <c r="C12" s="212" t="s">
        <v>57</v>
      </c>
      <c r="D12" s="214" t="s">
        <v>60</v>
      </c>
      <c r="E12" s="215"/>
      <c r="F12" s="215"/>
      <c r="G12" s="216"/>
      <c r="H12" s="228" t="s">
        <v>57</v>
      </c>
    </row>
    <row r="13" spans="1:8" ht="34.5" customHeight="1">
      <c r="A13" s="226"/>
      <c r="B13" s="213"/>
      <c r="C13" s="213"/>
      <c r="D13" s="55" t="s">
        <v>58</v>
      </c>
      <c r="E13" s="55" t="s">
        <v>56</v>
      </c>
      <c r="F13" s="55" t="s">
        <v>59</v>
      </c>
      <c r="G13" s="55" t="s">
        <v>54</v>
      </c>
      <c r="H13" s="229"/>
    </row>
    <row r="14" spans="1:8" ht="12.75">
      <c r="A14" s="56" t="s">
        <v>9</v>
      </c>
      <c r="B14" s="52">
        <v>142.19</v>
      </c>
      <c r="C14" s="52">
        <v>0</v>
      </c>
      <c r="D14" s="52">
        <v>134</v>
      </c>
      <c r="E14" s="52">
        <v>0</v>
      </c>
      <c r="F14" s="52">
        <v>0</v>
      </c>
      <c r="G14" s="52">
        <v>134</v>
      </c>
      <c r="H14" s="57">
        <v>142.19</v>
      </c>
    </row>
    <row r="15" spans="1:8" ht="12.75">
      <c r="A15" s="56" t="s">
        <v>10</v>
      </c>
      <c r="B15" s="52">
        <v>827.19</v>
      </c>
      <c r="C15" s="52">
        <v>9.57</v>
      </c>
      <c r="D15" s="52">
        <v>539</v>
      </c>
      <c r="E15" s="52">
        <v>16</v>
      </c>
      <c r="F15" s="52">
        <v>1</v>
      </c>
      <c r="G15" s="52">
        <v>556</v>
      </c>
      <c r="H15" s="57">
        <v>836.76</v>
      </c>
    </row>
    <row r="16" spans="1:8" ht="12.75">
      <c r="A16" s="56" t="s">
        <v>11</v>
      </c>
      <c r="B16" s="53">
        <v>1802.17</v>
      </c>
      <c r="C16" s="52">
        <v>263.32</v>
      </c>
      <c r="D16" s="52">
        <v>499</v>
      </c>
      <c r="E16" s="52">
        <v>88</v>
      </c>
      <c r="F16" s="52">
        <v>6</v>
      </c>
      <c r="G16" s="52">
        <v>593</v>
      </c>
      <c r="H16" s="58">
        <v>2065.49</v>
      </c>
    </row>
    <row r="17" spans="1:8" ht="12.75">
      <c r="A17" s="56" t="s">
        <v>13</v>
      </c>
      <c r="B17" s="53">
        <v>13811.77</v>
      </c>
      <c r="C17" s="52">
        <v>325.3</v>
      </c>
      <c r="D17" s="54">
        <v>2157</v>
      </c>
      <c r="E17" s="52">
        <v>27</v>
      </c>
      <c r="F17" s="52">
        <v>2</v>
      </c>
      <c r="G17" s="54">
        <v>2186</v>
      </c>
      <c r="H17" s="58">
        <v>14137.07</v>
      </c>
    </row>
    <row r="18" spans="1:8" ht="12.75">
      <c r="A18" s="56" t="s">
        <v>14</v>
      </c>
      <c r="B18" s="53">
        <v>10196.99</v>
      </c>
      <c r="C18" s="53">
        <v>1298.63</v>
      </c>
      <c r="D18" s="54">
        <v>1123</v>
      </c>
      <c r="E18" s="52">
        <v>108</v>
      </c>
      <c r="F18" s="52">
        <v>3</v>
      </c>
      <c r="G18" s="54">
        <v>1234</v>
      </c>
      <c r="H18" s="58">
        <v>11495.62</v>
      </c>
    </row>
    <row r="19" spans="1:8" ht="12.75">
      <c r="A19" s="56" t="s">
        <v>15</v>
      </c>
      <c r="B19" s="53">
        <v>61985.8</v>
      </c>
      <c r="C19" s="53">
        <v>2838.92</v>
      </c>
      <c r="D19" s="54">
        <v>4515</v>
      </c>
      <c r="E19" s="52">
        <v>347</v>
      </c>
      <c r="F19" s="52">
        <v>13</v>
      </c>
      <c r="G19" s="54">
        <v>4875</v>
      </c>
      <c r="H19" s="58">
        <v>64824.72</v>
      </c>
    </row>
    <row r="20" spans="1:8" ht="12.75">
      <c r="A20" s="56" t="s">
        <v>16</v>
      </c>
      <c r="B20" s="53">
        <v>141915.01</v>
      </c>
      <c r="C20" s="53">
        <v>1641.18</v>
      </c>
      <c r="D20" s="54">
        <v>3295</v>
      </c>
      <c r="E20" s="52">
        <v>146</v>
      </c>
      <c r="F20" s="52">
        <v>6</v>
      </c>
      <c r="G20" s="54">
        <v>3447</v>
      </c>
      <c r="H20" s="58">
        <v>143556.19</v>
      </c>
    </row>
    <row r="21" spans="1:8" ht="12.75">
      <c r="A21" s="56" t="s">
        <v>47</v>
      </c>
      <c r="B21" s="53">
        <v>9712.06</v>
      </c>
      <c r="C21" s="52">
        <v>98.9</v>
      </c>
      <c r="D21" s="52">
        <v>620</v>
      </c>
      <c r="E21" s="52">
        <v>18</v>
      </c>
      <c r="F21" s="52">
        <v>2</v>
      </c>
      <c r="G21" s="52">
        <v>640</v>
      </c>
      <c r="H21" s="58">
        <v>9810.96</v>
      </c>
    </row>
    <row r="22" spans="1:8" ht="12.75">
      <c r="A22" s="56" t="s">
        <v>17</v>
      </c>
      <c r="B22" s="53">
        <v>15589.29</v>
      </c>
      <c r="C22" s="52">
        <v>134.41</v>
      </c>
      <c r="D22" s="54">
        <v>1745</v>
      </c>
      <c r="E22" s="52">
        <v>39</v>
      </c>
      <c r="F22" s="52">
        <v>10</v>
      </c>
      <c r="G22" s="54">
        <v>1794</v>
      </c>
      <c r="H22" s="58">
        <v>15723.7</v>
      </c>
    </row>
    <row r="23" spans="1:8" ht="12.75">
      <c r="A23" s="56" t="s">
        <v>18</v>
      </c>
      <c r="B23" s="53">
        <v>2080.86</v>
      </c>
      <c r="C23" s="52">
        <v>609.97</v>
      </c>
      <c r="D23" s="52">
        <v>608</v>
      </c>
      <c r="E23" s="52">
        <v>153</v>
      </c>
      <c r="F23" s="52">
        <v>3</v>
      </c>
      <c r="G23" s="52">
        <v>764</v>
      </c>
      <c r="H23" s="58">
        <v>2690.83</v>
      </c>
    </row>
    <row r="24" spans="1:8" ht="12.75">
      <c r="A24" s="56" t="s">
        <v>19</v>
      </c>
      <c r="B24" s="52">
        <v>7.95</v>
      </c>
      <c r="C24" s="52">
        <v>45.01</v>
      </c>
      <c r="D24" s="52">
        <v>22</v>
      </c>
      <c r="E24" s="52">
        <v>3</v>
      </c>
      <c r="F24" s="52">
        <v>0</v>
      </c>
      <c r="G24" s="52">
        <v>25</v>
      </c>
      <c r="H24" s="57">
        <v>52.96</v>
      </c>
    </row>
    <row r="25" spans="1:8" ht="12.75">
      <c r="A25" s="56" t="s">
        <v>63</v>
      </c>
      <c r="B25" s="53">
        <v>3042.57</v>
      </c>
      <c r="C25" s="52">
        <v>120.51</v>
      </c>
      <c r="D25" s="54">
        <v>1959</v>
      </c>
      <c r="E25" s="52">
        <v>27</v>
      </c>
      <c r="F25" s="52">
        <v>29</v>
      </c>
      <c r="G25" s="54">
        <v>2015</v>
      </c>
      <c r="H25" s="58">
        <v>3163.08</v>
      </c>
    </row>
    <row r="26" spans="1:8" ht="12.75">
      <c r="A26" s="59" t="s">
        <v>0</v>
      </c>
      <c r="B26" s="60">
        <v>261113.85</v>
      </c>
      <c r="C26" s="60">
        <v>7385.72</v>
      </c>
      <c r="D26" s="61">
        <v>17216</v>
      </c>
      <c r="E26" s="61">
        <v>972</v>
      </c>
      <c r="F26" s="62">
        <v>75</v>
      </c>
      <c r="G26" s="61">
        <v>18263</v>
      </c>
      <c r="H26" s="63">
        <v>268499.57</v>
      </c>
    </row>
  </sheetData>
  <sheetProtection/>
  <mergeCells count="11">
    <mergeCell ref="D12:G12"/>
    <mergeCell ref="H12:H13"/>
    <mergeCell ref="A4:H4"/>
    <mergeCell ref="A5:H5"/>
    <mergeCell ref="A2:H2"/>
    <mergeCell ref="A3:H3"/>
    <mergeCell ref="A10:A13"/>
    <mergeCell ref="B10:C10"/>
    <mergeCell ref="D10:H11"/>
    <mergeCell ref="B12:B13"/>
    <mergeCell ref="C12:C1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7109375" style="0" customWidth="1"/>
    <col min="2" max="2" width="13.00390625" style="0" bestFit="1" customWidth="1"/>
    <col min="3" max="7" width="11.7109375" style="0" bestFit="1" customWidth="1"/>
    <col min="8" max="8" width="13.00390625" style="0" bestFit="1" customWidth="1"/>
  </cols>
  <sheetData>
    <row r="2" spans="1:8" ht="15.75">
      <c r="A2" s="200" t="s">
        <v>61</v>
      </c>
      <c r="B2" s="200"/>
      <c r="C2" s="200"/>
      <c r="D2" s="200"/>
      <c r="E2" s="200"/>
      <c r="F2" s="200"/>
      <c r="G2" s="200"/>
      <c r="H2" s="200"/>
    </row>
    <row r="3" spans="1:8" ht="15.75">
      <c r="A3" s="200">
        <v>2012</v>
      </c>
      <c r="B3" s="200"/>
      <c r="C3" s="200"/>
      <c r="D3" s="200"/>
      <c r="E3" s="200"/>
      <c r="F3" s="200"/>
      <c r="G3" s="200"/>
      <c r="H3" s="200"/>
    </row>
    <row r="4" spans="1:2" ht="12.75">
      <c r="A4" s="50"/>
      <c r="B4" s="51"/>
    </row>
    <row r="5" ht="13.5" thickBot="1"/>
    <row r="6" spans="1:8" ht="12.75" customHeight="1">
      <c r="A6" s="201" t="s">
        <v>52</v>
      </c>
      <c r="B6" s="204" t="s">
        <v>53</v>
      </c>
      <c r="C6" s="205"/>
      <c r="D6" s="206" t="s">
        <v>54</v>
      </c>
      <c r="E6" s="207"/>
      <c r="F6" s="207"/>
      <c r="G6" s="207"/>
      <c r="H6" s="208"/>
    </row>
    <row r="7" spans="1:8" ht="12.75">
      <c r="A7" s="235"/>
      <c r="B7" s="55" t="s">
        <v>55</v>
      </c>
      <c r="C7" s="55" t="s">
        <v>56</v>
      </c>
      <c r="D7" s="209"/>
      <c r="E7" s="210"/>
      <c r="F7" s="210"/>
      <c r="G7" s="210"/>
      <c r="H7" s="211"/>
    </row>
    <row r="8" spans="1:8" ht="12.75" customHeight="1">
      <c r="A8" s="235"/>
      <c r="B8" s="212" t="s">
        <v>57</v>
      </c>
      <c r="C8" s="212" t="s">
        <v>57</v>
      </c>
      <c r="D8" s="214" t="s">
        <v>60</v>
      </c>
      <c r="E8" s="215"/>
      <c r="F8" s="215"/>
      <c r="G8" s="216"/>
      <c r="H8" s="217" t="s">
        <v>57</v>
      </c>
    </row>
    <row r="9" spans="1:8" ht="19.5" customHeight="1">
      <c r="A9" s="236"/>
      <c r="B9" s="213"/>
      <c r="C9" s="213"/>
      <c r="D9" s="55" t="s">
        <v>58</v>
      </c>
      <c r="E9" s="55" t="s">
        <v>56</v>
      </c>
      <c r="F9" s="55" t="s">
        <v>59</v>
      </c>
      <c r="G9" s="55" t="s">
        <v>54</v>
      </c>
      <c r="H9" s="218"/>
    </row>
    <row r="10" spans="1:8" ht="12.75">
      <c r="A10" s="139" t="s">
        <v>9</v>
      </c>
      <c r="B10" s="55"/>
      <c r="C10" s="55"/>
      <c r="D10" s="55"/>
      <c r="E10" s="55"/>
      <c r="F10" s="55"/>
      <c r="G10" s="55"/>
      <c r="H10" s="64"/>
    </row>
    <row r="11" spans="1:8" ht="12.75">
      <c r="A11" s="65" t="s">
        <v>10</v>
      </c>
      <c r="B11" s="52">
        <v>980.98</v>
      </c>
      <c r="C11" s="52">
        <v>18.8</v>
      </c>
      <c r="D11" s="52">
        <v>618</v>
      </c>
      <c r="E11" s="52">
        <v>24</v>
      </c>
      <c r="F11" s="52">
        <v>0</v>
      </c>
      <c r="G11" s="52">
        <v>642</v>
      </c>
      <c r="H11" s="66">
        <v>999.78</v>
      </c>
    </row>
    <row r="12" spans="1:8" ht="12.75">
      <c r="A12" s="65" t="s">
        <v>11</v>
      </c>
      <c r="B12" s="52">
        <v>1982.89</v>
      </c>
      <c r="C12" s="52">
        <v>850.04</v>
      </c>
      <c r="D12" s="52">
        <v>401</v>
      </c>
      <c r="E12" s="52">
        <v>93</v>
      </c>
      <c r="F12" s="52">
        <v>17</v>
      </c>
      <c r="G12" s="52">
        <v>511</v>
      </c>
      <c r="H12" s="66">
        <v>2832.94</v>
      </c>
    </row>
    <row r="13" spans="1:8" ht="12.75">
      <c r="A13" s="65" t="s">
        <v>13</v>
      </c>
      <c r="B13" s="53">
        <v>10824.52</v>
      </c>
      <c r="C13" s="52">
        <v>687.49</v>
      </c>
      <c r="D13" s="52">
        <v>1680</v>
      </c>
      <c r="E13" s="52">
        <v>45</v>
      </c>
      <c r="F13" s="52">
        <v>1</v>
      </c>
      <c r="G13" s="52">
        <v>1726</v>
      </c>
      <c r="H13" s="138">
        <v>11512.01</v>
      </c>
    </row>
    <row r="14" spans="1:8" ht="12.75">
      <c r="A14" s="65" t="s">
        <v>14</v>
      </c>
      <c r="B14" s="53">
        <v>10716.96</v>
      </c>
      <c r="C14" s="52">
        <v>1913.22</v>
      </c>
      <c r="D14" s="54">
        <v>1139</v>
      </c>
      <c r="E14" s="52">
        <v>119</v>
      </c>
      <c r="F14" s="52">
        <v>2</v>
      </c>
      <c r="G14" s="54">
        <v>1260</v>
      </c>
      <c r="H14" s="138">
        <v>12630.18</v>
      </c>
    </row>
    <row r="15" spans="1:8" ht="12.75">
      <c r="A15" s="65" t="s">
        <v>15</v>
      </c>
      <c r="B15" s="53">
        <v>53080.27</v>
      </c>
      <c r="C15" s="53">
        <v>2875.49</v>
      </c>
      <c r="D15" s="54">
        <v>3606</v>
      </c>
      <c r="E15" s="52">
        <v>354</v>
      </c>
      <c r="F15" s="52">
        <v>17</v>
      </c>
      <c r="G15" s="54">
        <v>3977</v>
      </c>
      <c r="H15" s="138">
        <v>55955.76</v>
      </c>
    </row>
    <row r="16" spans="1:8" ht="12.75">
      <c r="A16" s="65" t="s">
        <v>16</v>
      </c>
      <c r="B16" s="53">
        <v>116358.26</v>
      </c>
      <c r="C16" s="53">
        <v>3252.54</v>
      </c>
      <c r="D16" s="54">
        <v>1927</v>
      </c>
      <c r="E16" s="52">
        <v>165</v>
      </c>
      <c r="F16" s="52">
        <v>6</v>
      </c>
      <c r="G16" s="54">
        <v>2098</v>
      </c>
      <c r="H16" s="138">
        <v>119610.8</v>
      </c>
    </row>
    <row r="17" spans="1:8" ht="12.75">
      <c r="A17" s="65" t="s">
        <v>47</v>
      </c>
      <c r="B17" s="53">
        <v>8716.51</v>
      </c>
      <c r="C17" s="53">
        <v>88.05</v>
      </c>
      <c r="D17" s="54">
        <v>454</v>
      </c>
      <c r="E17" s="52">
        <v>24</v>
      </c>
      <c r="F17" s="52">
        <v>2</v>
      </c>
      <c r="G17" s="54">
        <v>480</v>
      </c>
      <c r="H17" s="138">
        <v>8804.56</v>
      </c>
    </row>
    <row r="18" spans="1:8" ht="12.75">
      <c r="A18" s="65" t="s">
        <v>17</v>
      </c>
      <c r="B18" s="53">
        <v>12934.98</v>
      </c>
      <c r="C18" s="52">
        <v>282.9</v>
      </c>
      <c r="D18" s="52">
        <v>1202</v>
      </c>
      <c r="E18" s="52">
        <v>39</v>
      </c>
      <c r="F18" s="52">
        <v>13</v>
      </c>
      <c r="G18" s="52">
        <v>1254</v>
      </c>
      <c r="H18" s="138">
        <v>13217.88</v>
      </c>
    </row>
    <row r="19" spans="1:8" ht="12.75">
      <c r="A19" s="65" t="s">
        <v>18</v>
      </c>
      <c r="B19" s="53">
        <v>1124.92</v>
      </c>
      <c r="C19" s="52">
        <v>331.43</v>
      </c>
      <c r="D19" s="54">
        <v>367</v>
      </c>
      <c r="E19" s="52">
        <v>86</v>
      </c>
      <c r="F19" s="52">
        <v>3</v>
      </c>
      <c r="G19" s="54">
        <v>456</v>
      </c>
      <c r="H19" s="138">
        <v>1456.34</v>
      </c>
    </row>
    <row r="20" spans="1:8" ht="12.75">
      <c r="A20" s="65" t="s">
        <v>19</v>
      </c>
      <c r="B20" s="53">
        <v>88.14</v>
      </c>
      <c r="C20" s="52">
        <v>0</v>
      </c>
      <c r="D20" s="52">
        <v>14</v>
      </c>
      <c r="E20" s="52">
        <v>0</v>
      </c>
      <c r="F20" s="52">
        <v>0</v>
      </c>
      <c r="G20" s="52">
        <v>14</v>
      </c>
      <c r="H20" s="138">
        <v>88.14</v>
      </c>
    </row>
    <row r="21" spans="1:8" ht="12.75">
      <c r="A21" s="65" t="s">
        <v>63</v>
      </c>
      <c r="B21" s="52">
        <v>3148.2</v>
      </c>
      <c r="C21" s="52">
        <v>108.3</v>
      </c>
      <c r="D21" s="52">
        <v>1920</v>
      </c>
      <c r="E21" s="52">
        <v>39</v>
      </c>
      <c r="F21" s="52">
        <v>26</v>
      </c>
      <c r="G21" s="52">
        <v>1985</v>
      </c>
      <c r="H21" s="66">
        <v>3256.5</v>
      </c>
    </row>
    <row r="22" spans="1:8" ht="13.5" thickBot="1">
      <c r="A22" s="126" t="s">
        <v>0</v>
      </c>
      <c r="B22" s="67">
        <v>219956.65</v>
      </c>
      <c r="C22" s="127">
        <v>10408.26</v>
      </c>
      <c r="D22" s="128">
        <v>13328</v>
      </c>
      <c r="E22" s="127">
        <v>988</v>
      </c>
      <c r="F22" s="127">
        <v>87</v>
      </c>
      <c r="G22" s="128">
        <v>14403</v>
      </c>
      <c r="H22" s="68">
        <v>230364.91</v>
      </c>
    </row>
  </sheetData>
  <sheetProtection/>
  <mergeCells count="9">
    <mergeCell ref="A2:H2"/>
    <mergeCell ref="A3:H3"/>
    <mergeCell ref="A6:A9"/>
    <mergeCell ref="B6:C6"/>
    <mergeCell ref="D6:H7"/>
    <mergeCell ref="B8:B9"/>
    <mergeCell ref="C8:C9"/>
    <mergeCell ref="D8:G8"/>
    <mergeCell ref="H8:H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C32" sqref="C32"/>
    </sheetView>
  </sheetViews>
  <sheetFormatPr defaultColWidth="11.421875" defaultRowHeight="12.75"/>
  <cols>
    <col min="1" max="1" width="10.57421875" style="0" customWidth="1"/>
    <col min="2" max="2" width="13.00390625" style="0" bestFit="1" customWidth="1"/>
    <col min="3" max="7" width="11.7109375" style="0" bestFit="1" customWidth="1"/>
    <col min="8" max="8" width="13.00390625" style="0" bestFit="1" customWidth="1"/>
  </cols>
  <sheetData>
    <row r="2" spans="1:8" ht="15.75" customHeight="1">
      <c r="A2" s="200" t="s">
        <v>61</v>
      </c>
      <c r="B2" s="200"/>
      <c r="C2" s="200"/>
      <c r="D2" s="200"/>
      <c r="E2" s="200"/>
      <c r="F2" s="200"/>
      <c r="G2" s="200"/>
      <c r="H2" s="200"/>
    </row>
    <row r="3" spans="1:8" ht="15.75">
      <c r="A3" s="200">
        <v>2011</v>
      </c>
      <c r="B3" s="200"/>
      <c r="C3" s="200"/>
      <c r="D3" s="200"/>
      <c r="E3" s="200"/>
      <c r="F3" s="200"/>
      <c r="G3" s="200"/>
      <c r="H3" s="200"/>
    </row>
    <row r="4" spans="1:2" ht="12.75">
      <c r="A4" s="50"/>
      <c r="B4" s="51"/>
    </row>
    <row r="5" spans="1:2" ht="12.75">
      <c r="A5" s="50"/>
      <c r="B5" s="51"/>
    </row>
    <row r="6" ht="13.5" thickBot="1"/>
    <row r="7" spans="1:8" ht="12.75" customHeight="1">
      <c r="A7" s="201" t="s">
        <v>52</v>
      </c>
      <c r="B7" s="204" t="s">
        <v>53</v>
      </c>
      <c r="C7" s="205"/>
      <c r="D7" s="206" t="s">
        <v>54</v>
      </c>
      <c r="E7" s="207"/>
      <c r="F7" s="207"/>
      <c r="G7" s="207"/>
      <c r="H7" s="208"/>
    </row>
    <row r="8" spans="1:8" ht="12.75">
      <c r="A8" s="235"/>
      <c r="B8" s="55" t="s">
        <v>55</v>
      </c>
      <c r="C8" s="55" t="s">
        <v>56</v>
      </c>
      <c r="D8" s="209"/>
      <c r="E8" s="210"/>
      <c r="F8" s="210"/>
      <c r="G8" s="210"/>
      <c r="H8" s="211"/>
    </row>
    <row r="9" spans="1:8" ht="12.75" customHeight="1">
      <c r="A9" s="235"/>
      <c r="B9" s="212" t="s">
        <v>57</v>
      </c>
      <c r="C9" s="212" t="s">
        <v>57</v>
      </c>
      <c r="D9" s="214" t="s">
        <v>60</v>
      </c>
      <c r="E9" s="215"/>
      <c r="F9" s="215"/>
      <c r="G9" s="216"/>
      <c r="H9" s="217" t="s">
        <v>57</v>
      </c>
    </row>
    <row r="10" spans="1:8" ht="12.75">
      <c r="A10" s="236"/>
      <c r="B10" s="213"/>
      <c r="C10" s="213"/>
      <c r="D10" s="55" t="s">
        <v>58</v>
      </c>
      <c r="E10" s="55" t="s">
        <v>56</v>
      </c>
      <c r="F10" s="55" t="s">
        <v>59</v>
      </c>
      <c r="G10" s="55" t="s">
        <v>54</v>
      </c>
      <c r="H10" s="218"/>
    </row>
    <row r="11" spans="1:8" ht="12.75">
      <c r="A11" s="65" t="s">
        <v>10</v>
      </c>
      <c r="B11" s="129">
        <v>1206.93</v>
      </c>
      <c r="C11" s="129">
        <v>20.5</v>
      </c>
      <c r="D11" s="129">
        <v>383</v>
      </c>
      <c r="E11" s="129">
        <v>8</v>
      </c>
      <c r="F11" s="129">
        <v>1</v>
      </c>
      <c r="G11" s="129">
        <v>392</v>
      </c>
      <c r="H11" s="132">
        <v>1227.43</v>
      </c>
    </row>
    <row r="12" spans="1:8" ht="12.75">
      <c r="A12" s="65" t="s">
        <v>11</v>
      </c>
      <c r="B12" s="129">
        <v>2006.52</v>
      </c>
      <c r="C12" s="129">
        <v>487.35</v>
      </c>
      <c r="D12" s="129">
        <v>299</v>
      </c>
      <c r="E12" s="129">
        <v>100</v>
      </c>
      <c r="F12" s="129">
        <v>6</v>
      </c>
      <c r="G12" s="129">
        <v>405</v>
      </c>
      <c r="H12" s="132">
        <v>2493.88</v>
      </c>
    </row>
    <row r="13" spans="1:8" ht="12.75">
      <c r="A13" s="65" t="s">
        <v>13</v>
      </c>
      <c r="B13" s="130">
        <v>10746.02</v>
      </c>
      <c r="C13" s="129">
        <v>1107.9</v>
      </c>
      <c r="D13" s="129">
        <v>1608</v>
      </c>
      <c r="E13" s="129">
        <v>35</v>
      </c>
      <c r="F13" s="129">
        <v>2</v>
      </c>
      <c r="G13" s="129">
        <v>1645</v>
      </c>
      <c r="H13" s="133">
        <v>11853.92</v>
      </c>
    </row>
    <row r="14" spans="1:8" ht="12.75">
      <c r="A14" s="65" t="s">
        <v>14</v>
      </c>
      <c r="B14" s="130">
        <v>9252.09</v>
      </c>
      <c r="C14" s="129">
        <v>4116.95</v>
      </c>
      <c r="D14" s="131">
        <v>851</v>
      </c>
      <c r="E14" s="129">
        <v>180</v>
      </c>
      <c r="F14" s="129">
        <v>2</v>
      </c>
      <c r="G14" s="131">
        <v>1033</v>
      </c>
      <c r="H14" s="133">
        <v>13369.04</v>
      </c>
    </row>
    <row r="15" spans="1:8" ht="12.75">
      <c r="A15" s="65" t="s">
        <v>15</v>
      </c>
      <c r="B15" s="130">
        <v>48472.76</v>
      </c>
      <c r="C15" s="130">
        <v>4456.38</v>
      </c>
      <c r="D15" s="131">
        <v>3118</v>
      </c>
      <c r="E15" s="129">
        <v>404</v>
      </c>
      <c r="F15" s="129">
        <v>23</v>
      </c>
      <c r="G15" s="131">
        <v>3545</v>
      </c>
      <c r="H15" s="133">
        <v>52929.14</v>
      </c>
    </row>
    <row r="16" spans="1:8" ht="12.75">
      <c r="A16" s="65" t="s">
        <v>16</v>
      </c>
      <c r="B16" s="130">
        <v>117631.13</v>
      </c>
      <c r="C16" s="130">
        <v>3882.97</v>
      </c>
      <c r="D16" s="131">
        <v>1975</v>
      </c>
      <c r="E16" s="129">
        <v>154</v>
      </c>
      <c r="F16" s="129">
        <v>2</v>
      </c>
      <c r="G16" s="131">
        <v>2131</v>
      </c>
      <c r="H16" s="133">
        <v>121514.1</v>
      </c>
    </row>
    <row r="17" spans="1:8" ht="12.75">
      <c r="A17" s="65" t="s">
        <v>47</v>
      </c>
      <c r="B17" s="130">
        <v>8298.07</v>
      </c>
      <c r="C17" s="130">
        <v>37.7</v>
      </c>
      <c r="D17" s="131">
        <v>392</v>
      </c>
      <c r="E17" s="129">
        <v>21</v>
      </c>
      <c r="F17" s="129">
        <v>0</v>
      </c>
      <c r="G17" s="131">
        <v>413</v>
      </c>
      <c r="H17" s="133">
        <v>8335.77</v>
      </c>
    </row>
    <row r="18" spans="1:8" ht="12.75">
      <c r="A18" s="65" t="s">
        <v>17</v>
      </c>
      <c r="B18" s="130">
        <v>12251.53</v>
      </c>
      <c r="C18" s="129">
        <v>76.7</v>
      </c>
      <c r="D18" s="129">
        <v>1034</v>
      </c>
      <c r="E18" s="129">
        <v>22</v>
      </c>
      <c r="F18" s="129">
        <v>6</v>
      </c>
      <c r="G18" s="129">
        <v>1062</v>
      </c>
      <c r="H18" s="133">
        <v>12328.23</v>
      </c>
    </row>
    <row r="19" spans="1:8" ht="12.75">
      <c r="A19" s="65" t="s">
        <v>18</v>
      </c>
      <c r="B19" s="130">
        <v>559.03</v>
      </c>
      <c r="C19" s="129">
        <v>369.93</v>
      </c>
      <c r="D19" s="131">
        <v>213</v>
      </c>
      <c r="E19" s="129">
        <v>110</v>
      </c>
      <c r="F19" s="129">
        <v>2</v>
      </c>
      <c r="G19" s="131">
        <v>325</v>
      </c>
      <c r="H19" s="133">
        <v>928.96</v>
      </c>
    </row>
    <row r="20" spans="1:8" ht="12.75">
      <c r="A20" s="65" t="s">
        <v>19</v>
      </c>
      <c r="B20" s="130">
        <v>105.32</v>
      </c>
      <c r="C20" s="129">
        <v>3.01</v>
      </c>
      <c r="D20" s="129">
        <v>15</v>
      </c>
      <c r="E20" s="129">
        <v>3</v>
      </c>
      <c r="F20" s="129">
        <v>0</v>
      </c>
      <c r="G20" s="129">
        <v>18</v>
      </c>
      <c r="H20" s="133">
        <v>108.33</v>
      </c>
    </row>
    <row r="21" spans="1:8" ht="12.75">
      <c r="A21" s="65" t="s">
        <v>63</v>
      </c>
      <c r="B21" s="129">
        <v>4207.3</v>
      </c>
      <c r="C21" s="129">
        <v>270.9</v>
      </c>
      <c r="D21" s="129">
        <v>2280</v>
      </c>
      <c r="E21" s="129">
        <v>41</v>
      </c>
      <c r="F21" s="129">
        <v>25</v>
      </c>
      <c r="G21" s="129">
        <v>2346</v>
      </c>
      <c r="H21" s="132">
        <v>4478.2</v>
      </c>
    </row>
    <row r="22" spans="1:8" ht="13.5" thickBot="1">
      <c r="A22" s="126" t="s">
        <v>0</v>
      </c>
      <c r="B22" s="134">
        <v>214736.71</v>
      </c>
      <c r="C22" s="135">
        <v>14830.29</v>
      </c>
      <c r="D22" s="136">
        <v>12168</v>
      </c>
      <c r="E22" s="135">
        <v>1078</v>
      </c>
      <c r="F22" s="135">
        <v>69</v>
      </c>
      <c r="G22" s="136">
        <v>13315</v>
      </c>
      <c r="H22" s="137">
        <v>229567</v>
      </c>
    </row>
  </sheetData>
  <sheetProtection/>
  <mergeCells count="9">
    <mergeCell ref="A2:H2"/>
    <mergeCell ref="A3:H3"/>
    <mergeCell ref="B7:C7"/>
    <mergeCell ref="D7:H8"/>
    <mergeCell ref="B9:B10"/>
    <mergeCell ref="C9:C10"/>
    <mergeCell ref="D9:G9"/>
    <mergeCell ref="H9:H10"/>
    <mergeCell ref="A7:A10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2"/>
    </sheetView>
  </sheetViews>
  <sheetFormatPr defaultColWidth="11.421875" defaultRowHeight="12.75"/>
  <sheetData>
    <row r="1" spans="1:9" ht="15.75">
      <c r="A1" s="200" t="s">
        <v>20</v>
      </c>
      <c r="B1" s="200"/>
      <c r="C1" s="200"/>
      <c r="D1" s="200"/>
      <c r="E1" s="200"/>
      <c r="F1" s="200"/>
      <c r="G1" s="200"/>
      <c r="H1" s="200"/>
      <c r="I1" s="143"/>
    </row>
    <row r="2" spans="1:9" ht="15.75">
      <c r="A2" s="200" t="s">
        <v>49</v>
      </c>
      <c r="B2" s="200"/>
      <c r="C2" s="200"/>
      <c r="D2" s="200"/>
      <c r="E2" s="200"/>
      <c r="F2" s="200"/>
      <c r="G2" s="200"/>
      <c r="H2" s="200"/>
      <c r="I2" s="143"/>
    </row>
    <row r="4" ht="13.5" thickBot="1">
      <c r="A4" s="49"/>
    </row>
    <row r="5" spans="1:8" ht="12.75">
      <c r="A5" s="238" t="s">
        <v>52</v>
      </c>
      <c r="B5" s="204" t="s">
        <v>53</v>
      </c>
      <c r="C5" s="205"/>
      <c r="D5" s="206" t="s">
        <v>54</v>
      </c>
      <c r="E5" s="207"/>
      <c r="F5" s="207"/>
      <c r="G5" s="207"/>
      <c r="H5" s="208"/>
    </row>
    <row r="6" spans="1:8" ht="12.75">
      <c r="A6" s="239"/>
      <c r="B6" s="142" t="s">
        <v>55</v>
      </c>
      <c r="C6" s="142" t="s">
        <v>56</v>
      </c>
      <c r="D6" s="209"/>
      <c r="E6" s="210"/>
      <c r="F6" s="210"/>
      <c r="G6" s="210"/>
      <c r="H6" s="211"/>
    </row>
    <row r="7" spans="1:8" ht="12.75">
      <c r="A7" s="239"/>
      <c r="B7" s="212" t="s">
        <v>57</v>
      </c>
      <c r="C7" s="212" t="s">
        <v>57</v>
      </c>
      <c r="D7" s="214" t="s">
        <v>62</v>
      </c>
      <c r="E7" s="215"/>
      <c r="F7" s="215"/>
      <c r="G7" s="216"/>
      <c r="H7" s="217" t="s">
        <v>57</v>
      </c>
    </row>
    <row r="8" spans="1:8" ht="12.75">
      <c r="A8" s="240"/>
      <c r="B8" s="213"/>
      <c r="C8" s="213"/>
      <c r="D8" s="142" t="s">
        <v>58</v>
      </c>
      <c r="E8" s="142" t="s">
        <v>56</v>
      </c>
      <c r="F8" s="142" t="s">
        <v>59</v>
      </c>
      <c r="G8" s="142" t="s">
        <v>54</v>
      </c>
      <c r="H8" s="218"/>
    </row>
    <row r="9" spans="1:8" ht="12.75">
      <c r="A9" s="174" t="s">
        <v>9</v>
      </c>
      <c r="B9" s="140">
        <v>193.36</v>
      </c>
      <c r="C9" s="140">
        <v>0</v>
      </c>
      <c r="D9" s="140">
        <v>196</v>
      </c>
      <c r="E9" s="140">
        <v>0</v>
      </c>
      <c r="F9" s="140">
        <v>0</v>
      </c>
      <c r="G9" s="140">
        <v>196</v>
      </c>
      <c r="H9" s="141">
        <v>193.36</v>
      </c>
    </row>
    <row r="10" spans="1:8" ht="12.75">
      <c r="A10" s="171" t="s">
        <v>10</v>
      </c>
      <c r="B10" s="169">
        <v>1631.98</v>
      </c>
      <c r="C10" s="170">
        <v>4.5</v>
      </c>
      <c r="D10" s="170">
        <v>370</v>
      </c>
      <c r="E10" s="170">
        <v>5</v>
      </c>
      <c r="F10" s="170">
        <v>1</v>
      </c>
      <c r="G10" s="170">
        <v>376</v>
      </c>
      <c r="H10" s="172">
        <v>1636.48</v>
      </c>
    </row>
    <row r="11" spans="1:8" ht="12.75">
      <c r="A11" s="173" t="s">
        <v>11</v>
      </c>
      <c r="B11" s="53">
        <v>1188.41</v>
      </c>
      <c r="C11" s="52">
        <v>455.71</v>
      </c>
      <c r="D11" s="52">
        <v>217</v>
      </c>
      <c r="E11" s="52">
        <v>68</v>
      </c>
      <c r="F11" s="52">
        <v>4</v>
      </c>
      <c r="G11" s="52">
        <v>289</v>
      </c>
      <c r="H11" s="138">
        <v>1644.12</v>
      </c>
    </row>
    <row r="12" spans="1:8" ht="12.75">
      <c r="A12" s="173" t="s">
        <v>13</v>
      </c>
      <c r="B12" s="53">
        <v>9889.63</v>
      </c>
      <c r="C12" s="53">
        <v>1487</v>
      </c>
      <c r="D12" s="54">
        <v>1387</v>
      </c>
      <c r="E12" s="52">
        <v>26</v>
      </c>
      <c r="F12" s="52">
        <v>0</v>
      </c>
      <c r="G12" s="54">
        <v>1413</v>
      </c>
      <c r="H12" s="138">
        <v>11376.63</v>
      </c>
    </row>
    <row r="13" spans="1:8" ht="12.75">
      <c r="A13" s="173" t="s">
        <v>14</v>
      </c>
      <c r="B13" s="53">
        <v>6644.24</v>
      </c>
      <c r="C13" s="53">
        <v>9965.9</v>
      </c>
      <c r="D13" s="52">
        <v>612</v>
      </c>
      <c r="E13" s="52">
        <v>305</v>
      </c>
      <c r="F13" s="52">
        <v>0</v>
      </c>
      <c r="G13" s="52">
        <v>917</v>
      </c>
      <c r="H13" s="138">
        <v>16610.14</v>
      </c>
    </row>
    <row r="14" spans="1:8" ht="12.75">
      <c r="A14" s="173" t="s">
        <v>15</v>
      </c>
      <c r="B14" s="53">
        <v>50254.98</v>
      </c>
      <c r="C14" s="53">
        <v>12399.53</v>
      </c>
      <c r="D14" s="54">
        <v>3299</v>
      </c>
      <c r="E14" s="52">
        <v>543</v>
      </c>
      <c r="F14" s="52">
        <v>10</v>
      </c>
      <c r="G14" s="54">
        <v>3852</v>
      </c>
      <c r="H14" s="138">
        <v>62654.51</v>
      </c>
    </row>
    <row r="15" spans="1:8" ht="12.75">
      <c r="A15" s="173" t="s">
        <v>16</v>
      </c>
      <c r="B15" s="53">
        <v>72507.11</v>
      </c>
      <c r="C15" s="53">
        <v>6132.91</v>
      </c>
      <c r="D15" s="54">
        <v>1282</v>
      </c>
      <c r="E15" s="52">
        <v>207</v>
      </c>
      <c r="F15" s="52">
        <v>5</v>
      </c>
      <c r="G15" s="54">
        <v>1494</v>
      </c>
      <c r="H15" s="138">
        <v>78640.02</v>
      </c>
    </row>
    <row r="16" spans="1:8" ht="12.75">
      <c r="A16" s="173" t="s">
        <v>47</v>
      </c>
      <c r="B16" s="53">
        <v>7270.58</v>
      </c>
      <c r="C16" s="52">
        <v>161.1</v>
      </c>
      <c r="D16" s="52">
        <v>311</v>
      </c>
      <c r="E16" s="52">
        <v>22</v>
      </c>
      <c r="F16" s="52">
        <v>0</v>
      </c>
      <c r="G16" s="52">
        <v>333</v>
      </c>
      <c r="H16" s="138">
        <v>7431.68</v>
      </c>
    </row>
    <row r="17" spans="1:8" ht="12.75">
      <c r="A17" s="173" t="s">
        <v>17</v>
      </c>
      <c r="B17" s="53">
        <v>12341.9</v>
      </c>
      <c r="C17" s="52">
        <v>91.85</v>
      </c>
      <c r="D17" s="52">
        <v>718</v>
      </c>
      <c r="E17" s="52">
        <v>21</v>
      </c>
      <c r="F17" s="52">
        <v>4</v>
      </c>
      <c r="G17" s="52">
        <v>743</v>
      </c>
      <c r="H17" s="138">
        <v>12433.75</v>
      </c>
    </row>
    <row r="18" spans="1:8" ht="12.75">
      <c r="A18" s="173" t="s">
        <v>18</v>
      </c>
      <c r="B18" s="52">
        <v>692.08</v>
      </c>
      <c r="C18" s="52">
        <v>269.7</v>
      </c>
      <c r="D18" s="52">
        <v>218</v>
      </c>
      <c r="E18" s="52">
        <v>87</v>
      </c>
      <c r="F18" s="52">
        <v>6</v>
      </c>
      <c r="G18" s="52">
        <v>311</v>
      </c>
      <c r="H18" s="66">
        <v>961.78</v>
      </c>
    </row>
    <row r="19" spans="1:8" ht="12.75">
      <c r="A19" s="173" t="s">
        <v>19</v>
      </c>
      <c r="B19" s="52">
        <v>96.81</v>
      </c>
      <c r="C19" s="52">
        <v>0.1</v>
      </c>
      <c r="D19" s="52">
        <v>21</v>
      </c>
      <c r="E19" s="52">
        <v>1</v>
      </c>
      <c r="F19" s="52">
        <v>0</v>
      </c>
      <c r="G19" s="52">
        <v>22</v>
      </c>
      <c r="H19" s="66">
        <v>96.91</v>
      </c>
    </row>
    <row r="20" spans="1:8" ht="12.75">
      <c r="A20" s="173" t="s">
        <v>63</v>
      </c>
      <c r="B20" s="53">
        <v>3903.42</v>
      </c>
      <c r="C20" s="52">
        <v>930.46</v>
      </c>
      <c r="D20" s="54">
        <v>1979</v>
      </c>
      <c r="E20" s="52">
        <v>31</v>
      </c>
      <c r="F20" s="52">
        <v>197</v>
      </c>
      <c r="G20" s="54">
        <v>2207</v>
      </c>
      <c r="H20" s="138">
        <v>4833.88</v>
      </c>
    </row>
    <row r="21" spans="1:8" ht="13.5" thickBot="1">
      <c r="A21" s="164" t="s">
        <v>0</v>
      </c>
      <c r="B21" s="165">
        <f>SUM(B9:B20)</f>
        <v>166614.5</v>
      </c>
      <c r="C21" s="165">
        <f aca="true" t="shared" si="0" ref="C21:H21">SUM(C9:C20)</f>
        <v>31898.759999999995</v>
      </c>
      <c r="D21" s="165">
        <f t="shared" si="0"/>
        <v>10610</v>
      </c>
      <c r="E21" s="165">
        <f t="shared" si="0"/>
        <v>1316</v>
      </c>
      <c r="F21" s="165">
        <f t="shared" si="0"/>
        <v>227</v>
      </c>
      <c r="G21" s="165">
        <f t="shared" si="0"/>
        <v>12153</v>
      </c>
      <c r="H21" s="168">
        <f t="shared" si="0"/>
        <v>198513.26</v>
      </c>
    </row>
  </sheetData>
  <sheetProtection/>
  <mergeCells count="9">
    <mergeCell ref="A1:H1"/>
    <mergeCell ref="A2:H2"/>
    <mergeCell ref="A5:A8"/>
    <mergeCell ref="B5:C5"/>
    <mergeCell ref="D5:H6"/>
    <mergeCell ref="B7:B8"/>
    <mergeCell ref="C7:C8"/>
    <mergeCell ref="D7:G7"/>
    <mergeCell ref="H7:H8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H2"/>
    </sheetView>
  </sheetViews>
  <sheetFormatPr defaultColWidth="11.421875" defaultRowHeight="12.75"/>
  <sheetData>
    <row r="1" spans="1:8" ht="15.75">
      <c r="A1" s="200" t="s">
        <v>20</v>
      </c>
      <c r="B1" s="200"/>
      <c r="C1" s="200"/>
      <c r="D1" s="200"/>
      <c r="E1" s="200"/>
      <c r="F1" s="200"/>
      <c r="G1" s="200"/>
      <c r="H1" s="200"/>
    </row>
    <row r="2" spans="1:8" ht="15.75">
      <c r="A2" s="200" t="s">
        <v>48</v>
      </c>
      <c r="B2" s="200"/>
      <c r="C2" s="200"/>
      <c r="D2" s="200"/>
      <c r="E2" s="200"/>
      <c r="F2" s="200"/>
      <c r="G2" s="200"/>
      <c r="H2" s="200"/>
    </row>
    <row r="3" ht="13.5" thickBot="1">
      <c r="A3" s="48"/>
    </row>
    <row r="4" spans="1:8" ht="12.75" customHeight="1">
      <c r="A4" s="201" t="s">
        <v>52</v>
      </c>
      <c r="B4" s="204" t="s">
        <v>53</v>
      </c>
      <c r="C4" s="205"/>
      <c r="D4" s="206" t="s">
        <v>54</v>
      </c>
      <c r="E4" s="207"/>
      <c r="F4" s="207"/>
      <c r="G4" s="207"/>
      <c r="H4" s="208"/>
    </row>
    <row r="5" spans="1:8" ht="12.75">
      <c r="A5" s="235"/>
      <c r="B5" s="142" t="s">
        <v>55</v>
      </c>
      <c r="C5" s="142" t="s">
        <v>56</v>
      </c>
      <c r="D5" s="209"/>
      <c r="E5" s="210"/>
      <c r="F5" s="210"/>
      <c r="G5" s="210"/>
      <c r="H5" s="211"/>
    </row>
    <row r="6" spans="1:8" ht="12.75" customHeight="1">
      <c r="A6" s="235"/>
      <c r="B6" s="212" t="s">
        <v>57</v>
      </c>
      <c r="C6" s="212" t="s">
        <v>57</v>
      </c>
      <c r="D6" s="214" t="s">
        <v>62</v>
      </c>
      <c r="E6" s="215"/>
      <c r="F6" s="215"/>
      <c r="G6" s="216"/>
      <c r="H6" s="217" t="s">
        <v>57</v>
      </c>
    </row>
    <row r="7" spans="1:8" ht="12.75">
      <c r="A7" s="236"/>
      <c r="B7" s="213"/>
      <c r="C7" s="213"/>
      <c r="D7" s="142" t="s">
        <v>58</v>
      </c>
      <c r="E7" s="142" t="s">
        <v>56</v>
      </c>
      <c r="F7" s="142" t="s">
        <v>59</v>
      </c>
      <c r="G7" s="142" t="s">
        <v>54</v>
      </c>
      <c r="H7" s="218"/>
    </row>
    <row r="8" spans="1:8" ht="12.75">
      <c r="A8" s="163" t="s">
        <v>10</v>
      </c>
      <c r="B8" s="53">
        <v>2425.03</v>
      </c>
      <c r="C8" s="52">
        <v>124.5</v>
      </c>
      <c r="D8" s="52">
        <v>373</v>
      </c>
      <c r="E8" s="52">
        <v>16</v>
      </c>
      <c r="F8" s="52">
        <v>0</v>
      </c>
      <c r="G8" s="52">
        <v>389</v>
      </c>
      <c r="H8" s="138">
        <v>2549.53</v>
      </c>
    </row>
    <row r="9" spans="1:8" ht="12.75">
      <c r="A9" s="163" t="s">
        <v>11</v>
      </c>
      <c r="B9" s="53">
        <v>1735.83</v>
      </c>
      <c r="C9" s="53">
        <v>1071.19</v>
      </c>
      <c r="D9" s="52">
        <v>203</v>
      </c>
      <c r="E9" s="52">
        <v>49</v>
      </c>
      <c r="F9" s="52">
        <v>2</v>
      </c>
      <c r="G9" s="52">
        <v>254</v>
      </c>
      <c r="H9" s="138">
        <v>2807.03</v>
      </c>
    </row>
    <row r="10" spans="1:8" ht="12.75">
      <c r="A10" s="163" t="s">
        <v>13</v>
      </c>
      <c r="B10" s="53">
        <v>8716.15</v>
      </c>
      <c r="C10" s="53">
        <v>1187.58</v>
      </c>
      <c r="D10" s="54">
        <v>1158</v>
      </c>
      <c r="E10" s="52">
        <v>46</v>
      </c>
      <c r="F10" s="52">
        <v>1</v>
      </c>
      <c r="G10" s="54">
        <v>1205</v>
      </c>
      <c r="H10" s="138">
        <v>9903.73</v>
      </c>
    </row>
    <row r="11" spans="1:8" ht="12.75">
      <c r="A11" s="163" t="s">
        <v>14</v>
      </c>
      <c r="B11" s="53">
        <v>5135.6</v>
      </c>
      <c r="C11" s="53">
        <v>9077.4</v>
      </c>
      <c r="D11" s="52">
        <v>532</v>
      </c>
      <c r="E11" s="52">
        <v>324</v>
      </c>
      <c r="F11" s="52">
        <v>0</v>
      </c>
      <c r="G11" s="52">
        <v>856</v>
      </c>
      <c r="H11" s="138">
        <v>14213</v>
      </c>
    </row>
    <row r="12" spans="1:8" ht="12.75">
      <c r="A12" s="163" t="s">
        <v>15</v>
      </c>
      <c r="B12" s="53">
        <v>42206.74</v>
      </c>
      <c r="C12" s="53">
        <v>8572.92</v>
      </c>
      <c r="D12" s="54">
        <v>2951</v>
      </c>
      <c r="E12" s="52">
        <v>596</v>
      </c>
      <c r="F12" s="52">
        <v>12</v>
      </c>
      <c r="G12" s="54">
        <v>3559</v>
      </c>
      <c r="H12" s="138">
        <v>50779.66</v>
      </c>
    </row>
    <row r="13" spans="1:8" ht="12.75">
      <c r="A13" s="163" t="s">
        <v>16</v>
      </c>
      <c r="B13" s="53">
        <v>108878.13</v>
      </c>
      <c r="C13" s="53">
        <v>4565.74</v>
      </c>
      <c r="D13" s="54">
        <v>1704</v>
      </c>
      <c r="E13" s="52">
        <v>198</v>
      </c>
      <c r="F13" s="52">
        <v>2</v>
      </c>
      <c r="G13" s="54">
        <v>1904</v>
      </c>
      <c r="H13" s="138">
        <v>113443.87</v>
      </c>
    </row>
    <row r="14" spans="1:8" ht="12.75">
      <c r="A14" s="163" t="s">
        <v>47</v>
      </c>
      <c r="B14" s="53">
        <v>6910.43</v>
      </c>
      <c r="C14" s="52">
        <v>61.31</v>
      </c>
      <c r="D14" s="52">
        <v>369</v>
      </c>
      <c r="E14" s="52">
        <v>34</v>
      </c>
      <c r="F14" s="52">
        <v>3</v>
      </c>
      <c r="G14" s="52">
        <v>406</v>
      </c>
      <c r="H14" s="138">
        <v>6971.74</v>
      </c>
    </row>
    <row r="15" spans="1:8" ht="12.75">
      <c r="A15" s="163" t="s">
        <v>17</v>
      </c>
      <c r="B15" s="53">
        <v>9795.93</v>
      </c>
      <c r="C15" s="52">
        <v>355.2</v>
      </c>
      <c r="D15" s="52">
        <v>522</v>
      </c>
      <c r="E15" s="52">
        <v>51</v>
      </c>
      <c r="F15" s="52">
        <v>6</v>
      </c>
      <c r="G15" s="52">
        <v>579</v>
      </c>
      <c r="H15" s="138">
        <v>10151.13</v>
      </c>
    </row>
    <row r="16" spans="1:8" ht="12.75">
      <c r="A16" s="163" t="s">
        <v>18</v>
      </c>
      <c r="B16" s="53">
        <v>1081.23</v>
      </c>
      <c r="C16" s="52">
        <v>330.2</v>
      </c>
      <c r="D16" s="52">
        <v>269</v>
      </c>
      <c r="E16" s="52">
        <v>75</v>
      </c>
      <c r="F16" s="52">
        <v>12</v>
      </c>
      <c r="G16" s="52">
        <v>356</v>
      </c>
      <c r="H16" s="138">
        <v>1411.43</v>
      </c>
    </row>
    <row r="17" spans="1:8" ht="12.75">
      <c r="A17" s="163" t="s">
        <v>19</v>
      </c>
      <c r="B17" s="52">
        <v>119.69</v>
      </c>
      <c r="C17" s="52">
        <v>40.01</v>
      </c>
      <c r="D17" s="52">
        <v>23</v>
      </c>
      <c r="E17" s="52">
        <v>2</v>
      </c>
      <c r="F17" s="52">
        <v>1</v>
      </c>
      <c r="G17" s="52">
        <v>26</v>
      </c>
      <c r="H17" s="66">
        <v>159.7</v>
      </c>
    </row>
    <row r="18" spans="1:8" ht="12.75">
      <c r="A18" s="163" t="s">
        <v>63</v>
      </c>
      <c r="B18" s="53">
        <v>6564.22</v>
      </c>
      <c r="C18" s="52">
        <v>96.64</v>
      </c>
      <c r="D18" s="54">
        <v>2190</v>
      </c>
      <c r="E18" s="52">
        <v>36</v>
      </c>
      <c r="F18" s="52">
        <v>19</v>
      </c>
      <c r="G18" s="54">
        <v>2245</v>
      </c>
      <c r="H18" s="138">
        <v>6660.86</v>
      </c>
    </row>
    <row r="19" spans="1:8" ht="13.5" thickBot="1">
      <c r="A19" s="164" t="s">
        <v>0</v>
      </c>
      <c r="B19" s="165">
        <v>193568.98</v>
      </c>
      <c r="C19" s="165">
        <v>25482.69</v>
      </c>
      <c r="D19" s="166">
        <v>10294</v>
      </c>
      <c r="E19" s="166">
        <v>1427</v>
      </c>
      <c r="F19" s="167">
        <v>58</v>
      </c>
      <c r="G19" s="166">
        <v>11779</v>
      </c>
      <c r="H19" s="168">
        <v>219051.68</v>
      </c>
    </row>
  </sheetData>
  <sheetProtection/>
  <mergeCells count="9">
    <mergeCell ref="A1:H1"/>
    <mergeCell ref="A2:H2"/>
    <mergeCell ref="A4:A7"/>
    <mergeCell ref="B4:C4"/>
    <mergeCell ref="D4:H5"/>
    <mergeCell ref="B6:B7"/>
    <mergeCell ref="C6:C7"/>
    <mergeCell ref="D6:G6"/>
    <mergeCell ref="H6:H7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conaf</dc:creator>
  <cp:keywords/>
  <dc:description/>
  <cp:lastModifiedBy>Rossana Tamarin</cp:lastModifiedBy>
  <cp:lastPrinted>2012-11-16T12:59:44Z</cp:lastPrinted>
  <dcterms:created xsi:type="dcterms:W3CDTF">2001-05-16T15:21:17Z</dcterms:created>
  <dcterms:modified xsi:type="dcterms:W3CDTF">2018-02-16T15:58:52Z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